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hidePivotFieldList="1"/>
  <mc:AlternateContent xmlns:mc="http://schemas.openxmlformats.org/markup-compatibility/2006">
    <mc:Choice Requires="x15">
      <x15ac:absPath xmlns:x15ac="http://schemas.microsoft.com/office/spreadsheetml/2010/11/ac" url="C:\Users\Marcy\Documents\Gaming\CoG\"/>
    </mc:Choice>
  </mc:AlternateContent>
  <xr:revisionPtr revIDLastSave="0" documentId="8_{3DC43C2C-E13E-4B36-B7B0-8081FD8CECD4}" xr6:coauthVersionLast="37" xr6:coauthVersionMax="37" xr10:uidLastSave="{00000000-0000-0000-0000-000000000000}"/>
  <bookViews>
    <workbookView xWindow="0" yWindow="0" windowWidth="28800" windowHeight="12432" tabRatio="800" xr2:uid="{00000000-000D-0000-FFFF-FFFF00000000}"/>
  </bookViews>
  <sheets>
    <sheet name="Results" sheetId="4" r:id="rId1"/>
    <sheet name="Best 8" sheetId="10" r:id="rId2"/>
    <sheet name="Score Data Entry" sheetId="6" r:id="rId3"/>
    <sheet name="Games Played-DO NOT USE" sheetId="1" r:id="rId4"/>
    <sheet name="Games" sheetId="5" r:id="rId5"/>
    <sheet name="Points" sheetId="3" r:id="rId6"/>
  </sheets>
  <externalReferences>
    <externalReference r:id="rId7"/>
  </externalReferences>
  <definedNames>
    <definedName name="_xlnm._FilterDatabase" localSheetId="1" hidden="1">'Best 8'!$A$1:$AR$201</definedName>
    <definedName name="_xlnm._FilterDatabase" localSheetId="5" hidden="1">Points!$A$8:$J$118</definedName>
    <definedName name="_xlnm._FilterDatabase" localSheetId="0" hidden="1">Results!$A$9:$F$412</definedName>
    <definedName name="_xlnm._FilterDatabase" localSheetId="2" hidden="1">'Score Data Entry'!$A$27:$U$505</definedName>
    <definedName name="badge">[1]Data!$B$5:$B$96</definedName>
    <definedName name="Badges">[1]Badges!$A$4:$B$227</definedName>
    <definedName name="games">Games!$B$6:$D$37</definedName>
    <definedName name="played">'Games Played-DO NOT USE'!$A$6:$F$97</definedName>
    <definedName name="player">'Score Data Entry'!$C$28:$C$506</definedName>
    <definedName name="players">Results!$A$10:$B$238</definedName>
    <definedName name="points">Points!$A$9:$I$118</definedName>
    <definedName name="_xlnm.Print_Area" localSheetId="0">Results!$A$9:$C$35</definedName>
    <definedName name="ties">[1]Data!$I$5:$I$96</definedName>
    <definedName name="Tournament_Points">'Score Data Entry'!$M$28:$M473</definedName>
    <definedName name="tpoints">'Score Data Entry'!$U$28:$U$427</definedName>
    <definedName name="WildcardPlayer">'Score Data Entry'!$C432:$C481</definedName>
  </definedNames>
  <calcPr calcId="179021"/>
  <fileRecoveryPr repair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241" i="6" l="1"/>
  <c r="I241" i="6"/>
  <c r="L241" i="6" s="1"/>
  <c r="H241" i="6"/>
  <c r="H261" i="6"/>
  <c r="M265" i="6"/>
  <c r="M264" i="6"/>
  <c r="M266" i="6"/>
  <c r="M267" i="6"/>
  <c r="F267" i="6"/>
  <c r="F266" i="6"/>
  <c r="F265" i="6"/>
  <c r="F241" i="6"/>
  <c r="M247" i="6"/>
  <c r="M246" i="6"/>
  <c r="M249" i="6"/>
  <c r="M248" i="6"/>
  <c r="M252" i="6"/>
  <c r="M251" i="6"/>
  <c r="M250" i="6"/>
  <c r="M254" i="6"/>
  <c r="M253" i="6"/>
  <c r="M255" i="6"/>
  <c r="M259" i="6"/>
  <c r="M257" i="6"/>
  <c r="M258" i="6"/>
  <c r="M256" i="6"/>
  <c r="M263" i="6"/>
  <c r="C80" i="4" s="1"/>
  <c r="M260" i="6"/>
  <c r="M262" i="6"/>
  <c r="M261" i="6"/>
  <c r="M243" i="6"/>
  <c r="M242" i="6"/>
  <c r="M244" i="6"/>
  <c r="M245" i="6"/>
  <c r="C60" i="4" s="1"/>
  <c r="F243" i="6"/>
  <c r="H243" i="6"/>
  <c r="I243" i="6"/>
  <c r="L243" i="6" s="1"/>
  <c r="J243" i="6"/>
  <c r="K243" i="6"/>
  <c r="F242" i="6"/>
  <c r="H242" i="6"/>
  <c r="I242" i="6"/>
  <c r="L242" i="6" s="1"/>
  <c r="J242" i="6"/>
  <c r="K242" i="6"/>
  <c r="F244" i="6"/>
  <c r="H244" i="6"/>
  <c r="I244" i="6"/>
  <c r="L244" i="6" s="1"/>
  <c r="J244" i="6"/>
  <c r="K244" i="6"/>
  <c r="F245" i="6"/>
  <c r="H245" i="6"/>
  <c r="I245" i="6"/>
  <c r="L245" i="6" s="1"/>
  <c r="J245" i="6"/>
  <c r="K245" i="6"/>
  <c r="F247" i="6"/>
  <c r="H247" i="6"/>
  <c r="I247" i="6"/>
  <c r="L247" i="6" s="1"/>
  <c r="J247" i="6"/>
  <c r="K247" i="6"/>
  <c r="F246" i="6"/>
  <c r="H246" i="6"/>
  <c r="I246" i="6"/>
  <c r="L246" i="6" s="1"/>
  <c r="J246" i="6"/>
  <c r="K246" i="6"/>
  <c r="F249" i="6"/>
  <c r="H249" i="6"/>
  <c r="I249" i="6"/>
  <c r="L249" i="6" s="1"/>
  <c r="J249" i="6"/>
  <c r="K249" i="6"/>
  <c r="F248" i="6"/>
  <c r="H248" i="6"/>
  <c r="I248" i="6"/>
  <c r="L248" i="6" s="1"/>
  <c r="J248" i="6"/>
  <c r="K248" i="6"/>
  <c r="F252" i="6"/>
  <c r="H252" i="6"/>
  <c r="I252" i="6"/>
  <c r="L252" i="6" s="1"/>
  <c r="J252" i="6"/>
  <c r="K252" i="6"/>
  <c r="F251" i="6"/>
  <c r="H251" i="6"/>
  <c r="I251" i="6"/>
  <c r="L251" i="6" s="1"/>
  <c r="J251" i="6"/>
  <c r="K251" i="6"/>
  <c r="F250" i="6"/>
  <c r="H250" i="6"/>
  <c r="I250" i="6"/>
  <c r="L250" i="6" s="1"/>
  <c r="J250" i="6"/>
  <c r="K250" i="6"/>
  <c r="F254" i="6"/>
  <c r="H254" i="6"/>
  <c r="I254" i="6"/>
  <c r="L254" i="6" s="1"/>
  <c r="J254" i="6"/>
  <c r="K254" i="6"/>
  <c r="F253" i="6"/>
  <c r="H253" i="6"/>
  <c r="I253" i="6"/>
  <c r="L253" i="6" s="1"/>
  <c r="J253" i="6"/>
  <c r="K253" i="6"/>
  <c r="F255" i="6"/>
  <c r="H255" i="6"/>
  <c r="I255" i="6"/>
  <c r="L255" i="6" s="1"/>
  <c r="J255" i="6"/>
  <c r="K255" i="6"/>
  <c r="F259" i="6"/>
  <c r="H259" i="6"/>
  <c r="I259" i="6"/>
  <c r="L259" i="6" s="1"/>
  <c r="J259" i="6"/>
  <c r="K259" i="6"/>
  <c r="F257" i="6"/>
  <c r="H257" i="6"/>
  <c r="I257" i="6"/>
  <c r="L257" i="6" s="1"/>
  <c r="J257" i="6"/>
  <c r="K257" i="6"/>
  <c r="F258" i="6"/>
  <c r="H258" i="6"/>
  <c r="I258" i="6"/>
  <c r="L258" i="6" s="1"/>
  <c r="J258" i="6"/>
  <c r="K258" i="6"/>
  <c r="F256" i="6"/>
  <c r="H256" i="6"/>
  <c r="I256" i="6"/>
  <c r="L256" i="6" s="1"/>
  <c r="J256" i="6"/>
  <c r="K256" i="6"/>
  <c r="F263" i="6"/>
  <c r="H263" i="6"/>
  <c r="I263" i="6"/>
  <c r="L263" i="6" s="1"/>
  <c r="J263" i="6"/>
  <c r="K263" i="6"/>
  <c r="F260" i="6"/>
  <c r="H260" i="6"/>
  <c r="I260" i="6"/>
  <c r="L260" i="6" s="1"/>
  <c r="J260" i="6"/>
  <c r="K260" i="6"/>
  <c r="F262" i="6"/>
  <c r="H262" i="6"/>
  <c r="I262" i="6"/>
  <c r="L262" i="6" s="1"/>
  <c r="J262" i="6"/>
  <c r="K262" i="6"/>
  <c r="F261" i="6"/>
  <c r="I261" i="6"/>
  <c r="L261" i="6" s="1"/>
  <c r="J261" i="6"/>
  <c r="K261" i="6"/>
  <c r="F264" i="6"/>
  <c r="H264" i="6"/>
  <c r="I264" i="6"/>
  <c r="L264" i="6" s="1"/>
  <c r="J264" i="6"/>
  <c r="K264"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220" i="6"/>
  <c r="F209" i="6"/>
  <c r="G209" i="6" s="1"/>
  <c r="M209" i="6" s="1"/>
  <c r="H209" i="6"/>
  <c r="I209" i="6"/>
  <c r="L209" i="6" s="1"/>
  <c r="J209" i="6"/>
  <c r="K209" i="6"/>
  <c r="F208" i="6"/>
  <c r="G208" i="6" s="1"/>
  <c r="M208" i="6" s="1"/>
  <c r="H208" i="6"/>
  <c r="I208" i="6"/>
  <c r="L208" i="6" s="1"/>
  <c r="J208" i="6"/>
  <c r="K208" i="6"/>
  <c r="F210" i="6"/>
  <c r="G210" i="6" s="1"/>
  <c r="M210" i="6" s="1"/>
  <c r="H210" i="6"/>
  <c r="I210" i="6"/>
  <c r="L210" i="6" s="1"/>
  <c r="J210" i="6"/>
  <c r="K210" i="6"/>
  <c r="I188" i="6"/>
  <c r="L188" i="6" s="1"/>
  <c r="I189" i="6"/>
  <c r="L189" i="6" s="1"/>
  <c r="I190" i="6"/>
  <c r="L190" i="6" s="1"/>
  <c r="I192" i="6"/>
  <c r="L192" i="6" s="1"/>
  <c r="I193" i="6"/>
  <c r="L193" i="6" s="1"/>
  <c r="I191" i="6"/>
  <c r="L191" i="6" s="1"/>
  <c r="H188" i="6"/>
  <c r="H189" i="6"/>
  <c r="H190" i="6"/>
  <c r="H192" i="6"/>
  <c r="H193" i="6"/>
  <c r="H191" i="6"/>
  <c r="F189" i="6"/>
  <c r="G189" i="6" s="1"/>
  <c r="M189" i="6" s="1"/>
  <c r="F190" i="6"/>
  <c r="G190" i="6" s="1"/>
  <c r="M190" i="6" s="1"/>
  <c r="F192" i="6"/>
  <c r="M192" i="6" s="1"/>
  <c r="F193" i="6"/>
  <c r="M193" i="6" s="1"/>
  <c r="C58" i="4" s="1"/>
  <c r="F191" i="6"/>
  <c r="G191" i="6" s="1"/>
  <c r="M191" i="6" s="1"/>
  <c r="F188" i="6"/>
  <c r="G188" i="6" s="1"/>
  <c r="M188" i="6" s="1"/>
  <c r="H182" i="6"/>
  <c r="I182" i="6"/>
  <c r="L182" i="6" s="1"/>
  <c r="J182" i="6"/>
  <c r="K182" i="6"/>
  <c r="H183" i="6"/>
  <c r="I183" i="6"/>
  <c r="L183" i="6" s="1"/>
  <c r="J183" i="6"/>
  <c r="K183" i="6"/>
  <c r="H184" i="6"/>
  <c r="I184" i="6"/>
  <c r="L184" i="6" s="1"/>
  <c r="J184" i="6"/>
  <c r="K184" i="6"/>
  <c r="H181" i="6"/>
  <c r="I181" i="6"/>
  <c r="L181" i="6" s="1"/>
  <c r="J181" i="6"/>
  <c r="K181" i="6"/>
  <c r="H187" i="6"/>
  <c r="I187" i="6"/>
  <c r="L187" i="6" s="1"/>
  <c r="J187" i="6"/>
  <c r="K187" i="6"/>
  <c r="H186" i="6"/>
  <c r="I186" i="6"/>
  <c r="L186" i="6" s="1"/>
  <c r="J186" i="6"/>
  <c r="K186" i="6"/>
  <c r="H185" i="6"/>
  <c r="I185" i="6"/>
  <c r="L185" i="6" s="1"/>
  <c r="J185" i="6"/>
  <c r="K185" i="6"/>
  <c r="H180" i="6"/>
  <c r="F183" i="6"/>
  <c r="G183" i="6" s="1"/>
  <c r="M183" i="6" s="1"/>
  <c r="F184" i="6"/>
  <c r="G184" i="6" s="1"/>
  <c r="M184" i="6" s="1"/>
  <c r="F181" i="6"/>
  <c r="G181" i="6" s="1"/>
  <c r="M181" i="6" s="1"/>
  <c r="F187" i="6"/>
  <c r="G187" i="6" s="1"/>
  <c r="M187" i="6" s="1"/>
  <c r="F186" i="6"/>
  <c r="G186" i="6" s="1"/>
  <c r="M186" i="6" s="1"/>
  <c r="F185" i="6"/>
  <c r="G185" i="6" s="1"/>
  <c r="M185" i="6" s="1"/>
  <c r="F182" i="6"/>
  <c r="G182" i="6" s="1"/>
  <c r="M182" i="6" s="1"/>
  <c r="H161" i="6"/>
  <c r="I161" i="6"/>
  <c r="L161" i="6" s="1"/>
  <c r="H159" i="6"/>
  <c r="I159" i="6"/>
  <c r="L159" i="6" s="1"/>
  <c r="H160" i="6"/>
  <c r="I160" i="6"/>
  <c r="L160" i="6" s="1"/>
  <c r="H162" i="6"/>
  <c r="I162" i="6"/>
  <c r="L162" i="6" s="1"/>
  <c r="H163" i="6"/>
  <c r="I163" i="6"/>
  <c r="L163" i="6" s="1"/>
  <c r="H164" i="6"/>
  <c r="I164" i="6"/>
  <c r="L164" i="6" s="1"/>
  <c r="H165" i="6"/>
  <c r="I165" i="6"/>
  <c r="L165" i="6" s="1"/>
  <c r="H166" i="6"/>
  <c r="I166" i="6"/>
  <c r="L166" i="6" s="1"/>
  <c r="H167" i="6"/>
  <c r="I167" i="6"/>
  <c r="L167" i="6" s="1"/>
  <c r="F159" i="6"/>
  <c r="G159" i="6" s="1"/>
  <c r="M159" i="6" s="1"/>
  <c r="F160" i="6"/>
  <c r="G160" i="6" s="1"/>
  <c r="M160" i="6" s="1"/>
  <c r="F162" i="6"/>
  <c r="G162" i="6" s="1"/>
  <c r="M162" i="6" s="1"/>
  <c r="F163" i="6"/>
  <c r="G163" i="6" s="1"/>
  <c r="M163" i="6" s="1"/>
  <c r="F164" i="6"/>
  <c r="G164" i="6" s="1"/>
  <c r="M164" i="6" s="1"/>
  <c r="F165" i="6"/>
  <c r="G165" i="6" s="1"/>
  <c r="M165" i="6" s="1"/>
  <c r="F166" i="6"/>
  <c r="G166" i="6" s="1"/>
  <c r="M166" i="6" s="1"/>
  <c r="F167" i="6"/>
  <c r="G167" i="6" s="1"/>
  <c r="M167" i="6" s="1"/>
  <c r="F161" i="6"/>
  <c r="G161" i="6" s="1"/>
  <c r="M161" i="6" s="1"/>
  <c r="H156" i="6"/>
  <c r="I157" i="6"/>
  <c r="L157" i="6" s="1"/>
  <c r="I158" i="6"/>
  <c r="L158" i="6" s="1"/>
  <c r="I156" i="6"/>
  <c r="L156" i="6" s="1"/>
  <c r="H157" i="6"/>
  <c r="H158" i="6"/>
  <c r="H155" i="6"/>
  <c r="F157" i="6"/>
  <c r="G157" i="6" s="1"/>
  <c r="M157" i="6" s="1"/>
  <c r="F158" i="6"/>
  <c r="G158" i="6" s="1"/>
  <c r="M158" i="6" s="1"/>
  <c r="F156" i="6"/>
  <c r="G156" i="6" s="1"/>
  <c r="M156" i="6" s="1"/>
  <c r="H153" i="6"/>
  <c r="I153" i="6"/>
  <c r="L153" i="6" s="1"/>
  <c r="J153" i="6"/>
  <c r="K153" i="6"/>
  <c r="H154" i="6"/>
  <c r="I154" i="6"/>
  <c r="L154" i="6" s="1"/>
  <c r="J154" i="6"/>
  <c r="K154" i="6"/>
  <c r="I155" i="6"/>
  <c r="L155" i="6" s="1"/>
  <c r="J155" i="6"/>
  <c r="K155" i="6"/>
  <c r="F154" i="6"/>
  <c r="G154" i="6" s="1"/>
  <c r="M154" i="6" s="1"/>
  <c r="F155" i="6"/>
  <c r="G155" i="6" s="1"/>
  <c r="M155" i="6" s="1"/>
  <c r="F153" i="6"/>
  <c r="G153" i="6" s="1"/>
  <c r="M153" i="6" s="1"/>
  <c r="F119" i="6"/>
  <c r="G119" i="6" s="1"/>
  <c r="M119" i="6" s="1"/>
  <c r="H119" i="6"/>
  <c r="I119" i="6"/>
  <c r="L119" i="6" s="1"/>
  <c r="J119" i="6"/>
  <c r="K119" i="6"/>
  <c r="F120" i="6"/>
  <c r="G120" i="6" s="1"/>
  <c r="M120" i="6" s="1"/>
  <c r="H120" i="6"/>
  <c r="I120" i="6"/>
  <c r="L120" i="6" s="1"/>
  <c r="J120" i="6"/>
  <c r="K120" i="6"/>
  <c r="F118" i="6"/>
  <c r="G118" i="6" s="1"/>
  <c r="M118" i="6" s="1"/>
  <c r="H118" i="6"/>
  <c r="I118" i="6"/>
  <c r="L118" i="6" s="1"/>
  <c r="J118" i="6"/>
  <c r="K118" i="6"/>
  <c r="F114" i="6"/>
  <c r="G114" i="6" s="1"/>
  <c r="M114" i="6" s="1"/>
  <c r="H114" i="6"/>
  <c r="I114" i="6"/>
  <c r="L114" i="6" s="1"/>
  <c r="J114" i="6"/>
  <c r="K114" i="6"/>
  <c r="F116" i="6"/>
  <c r="G116" i="6" s="1"/>
  <c r="M116" i="6" s="1"/>
  <c r="H116" i="6"/>
  <c r="I116" i="6"/>
  <c r="L116" i="6" s="1"/>
  <c r="J116" i="6"/>
  <c r="K116" i="6"/>
  <c r="F117" i="6"/>
  <c r="G117" i="6" s="1"/>
  <c r="M117" i="6" s="1"/>
  <c r="H117" i="6"/>
  <c r="I117" i="6"/>
  <c r="L117" i="6" s="1"/>
  <c r="J117" i="6"/>
  <c r="K117" i="6"/>
  <c r="C192" i="4"/>
  <c r="H37" i="6"/>
  <c r="H38" i="6"/>
  <c r="H39" i="6"/>
  <c r="H36" i="6"/>
  <c r="H43" i="6"/>
  <c r="H40" i="6"/>
  <c r="H41" i="6"/>
  <c r="H42" i="6"/>
  <c r="H45" i="6"/>
  <c r="H47" i="6"/>
  <c r="H44" i="6"/>
  <c r="H46" i="6"/>
  <c r="H48" i="6"/>
  <c r="H50" i="6"/>
  <c r="H51" i="6"/>
  <c r="H52" i="6"/>
  <c r="H49" i="6"/>
  <c r="H55" i="6"/>
  <c r="H53" i="6"/>
  <c r="H56" i="6"/>
  <c r="H57" i="6"/>
  <c r="H54" i="6"/>
  <c r="H60" i="6"/>
  <c r="H61" i="6"/>
  <c r="H59" i="6"/>
  <c r="H58" i="6"/>
  <c r="H62" i="6"/>
  <c r="H65" i="6"/>
  <c r="H63" i="6"/>
  <c r="H64" i="6"/>
  <c r="H68" i="6"/>
  <c r="H66" i="6"/>
  <c r="H67" i="6"/>
  <c r="H69" i="6"/>
  <c r="H70" i="6"/>
  <c r="H71" i="6"/>
  <c r="H72" i="6"/>
  <c r="H73" i="6"/>
  <c r="H74" i="6"/>
  <c r="H76" i="6"/>
  <c r="H75" i="6"/>
  <c r="H78" i="6"/>
  <c r="H77" i="6"/>
  <c r="H81" i="6"/>
  <c r="H80" i="6"/>
  <c r="H79" i="6"/>
  <c r="H82" i="6"/>
  <c r="H86" i="6"/>
  <c r="H83" i="6"/>
  <c r="H85" i="6"/>
  <c r="H84" i="6"/>
  <c r="H88" i="6"/>
  <c r="H87" i="6"/>
  <c r="H89" i="6"/>
  <c r="H90" i="6"/>
  <c r="H91" i="6"/>
  <c r="H92" i="6"/>
  <c r="H93" i="6"/>
  <c r="H94" i="6"/>
  <c r="H96" i="6"/>
  <c r="H97" i="6"/>
  <c r="H95" i="6"/>
  <c r="H98" i="6"/>
  <c r="H99" i="6"/>
  <c r="H100" i="6"/>
  <c r="H101" i="6"/>
  <c r="H103" i="6"/>
  <c r="H102" i="6"/>
  <c r="H105" i="6"/>
  <c r="H106" i="6"/>
  <c r="H104" i="6"/>
  <c r="H109" i="6"/>
  <c r="H108" i="6"/>
  <c r="H110" i="6"/>
  <c r="H107" i="6"/>
  <c r="H111" i="6"/>
  <c r="H112" i="6"/>
  <c r="H113" i="6"/>
  <c r="H115" i="6"/>
  <c r="H121" i="6"/>
  <c r="H122" i="6"/>
  <c r="H125" i="6"/>
  <c r="H124" i="6"/>
  <c r="H123" i="6"/>
  <c r="H128" i="6"/>
  <c r="H127" i="6"/>
  <c r="H126" i="6"/>
  <c r="H129" i="6"/>
  <c r="H130" i="6"/>
  <c r="H131" i="6"/>
  <c r="H132" i="6"/>
  <c r="H135" i="6"/>
  <c r="H134" i="6"/>
  <c r="H133" i="6"/>
  <c r="H136" i="6"/>
  <c r="H137" i="6"/>
  <c r="H138" i="6"/>
  <c r="H140" i="6"/>
  <c r="H139" i="6"/>
  <c r="H142" i="6"/>
  <c r="H141" i="6"/>
  <c r="H144" i="6"/>
  <c r="H143" i="6"/>
  <c r="H148" i="6"/>
  <c r="H146" i="6"/>
  <c r="H147" i="6"/>
  <c r="H145" i="6"/>
  <c r="H149" i="6"/>
  <c r="H150" i="6"/>
  <c r="H151" i="6"/>
  <c r="H152" i="6"/>
  <c r="H169" i="6"/>
  <c r="H170" i="6"/>
  <c r="H171" i="6"/>
  <c r="H168" i="6"/>
  <c r="H175" i="6"/>
  <c r="H172" i="6"/>
  <c r="H173" i="6"/>
  <c r="H176" i="6"/>
  <c r="H174" i="6"/>
  <c r="H177" i="6"/>
  <c r="H178" i="6"/>
  <c r="H179" i="6"/>
  <c r="H197" i="6"/>
  <c r="H198" i="6"/>
  <c r="H194" i="6"/>
  <c r="H196" i="6"/>
  <c r="H195" i="6"/>
  <c r="H202" i="6"/>
  <c r="H200" i="6"/>
  <c r="H199" i="6"/>
  <c r="H201" i="6"/>
  <c r="H206" i="6"/>
  <c r="H203" i="6"/>
  <c r="H205" i="6"/>
  <c r="H204" i="6"/>
  <c r="H207" i="6"/>
  <c r="H213" i="6"/>
  <c r="H212" i="6"/>
  <c r="H211" i="6"/>
  <c r="H214" i="6"/>
  <c r="H215" i="6"/>
  <c r="H218" i="6"/>
  <c r="H217" i="6"/>
  <c r="H216" i="6"/>
  <c r="H221" i="6"/>
  <c r="H219" i="6"/>
  <c r="H222" i="6"/>
  <c r="H224" i="6"/>
  <c r="H225" i="6"/>
  <c r="H223" i="6"/>
  <c r="H226" i="6"/>
  <c r="H227" i="6"/>
  <c r="H229" i="6"/>
  <c r="H228" i="6"/>
  <c r="H230" i="6"/>
  <c r="H233" i="6"/>
  <c r="H232" i="6"/>
  <c r="H231" i="6"/>
  <c r="H234" i="6"/>
  <c r="H235" i="6"/>
  <c r="H236" i="6"/>
  <c r="H237" i="6"/>
  <c r="H240" i="6"/>
  <c r="H238" i="6"/>
  <c r="H239" i="6"/>
  <c r="X31" i="6" l="1"/>
  <c r="W31" i="6"/>
  <c r="H35" i="6"/>
  <c r="Y31" i="6" l="1"/>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F35" i="6" l="1"/>
  <c r="G35" i="6" s="1"/>
  <c r="F39" i="6" l="1"/>
  <c r="G39" i="6" s="1"/>
  <c r="I39" i="6"/>
  <c r="L39" i="6" s="1"/>
  <c r="I97" i="6"/>
  <c r="L97" i="6" s="1"/>
  <c r="F97" i="6"/>
  <c r="H31" i="6" l="1"/>
  <c r="H33" i="6"/>
  <c r="H28" i="6"/>
  <c r="H29" i="6"/>
  <c r="H34" i="6"/>
  <c r="H30" i="6"/>
  <c r="H32" i="6"/>
  <c r="C302" i="4"/>
  <c r="C303" i="4"/>
  <c r="C304" i="4"/>
  <c r="C305" i="4"/>
  <c r="C306" i="4"/>
  <c r="C307" i="4"/>
  <c r="C308" i="4"/>
  <c r="C309" i="4"/>
  <c r="C310" i="4"/>
  <c r="C311" i="4"/>
  <c r="C312" i="4"/>
  <c r="C313" i="4"/>
  <c r="C314" i="4"/>
  <c r="C315" i="4"/>
  <c r="C316" i="4"/>
  <c r="C317" i="4"/>
  <c r="C318" i="4"/>
  <c r="C319" i="4"/>
  <c r="C320" i="4"/>
  <c r="C321" i="4"/>
  <c r="C322" i="4"/>
  <c r="C323" i="4"/>
  <c r="C324" i="4"/>
  <c r="C325" i="4"/>
  <c r="C327" i="4"/>
  <c r="C328" i="4"/>
  <c r="C329" i="4"/>
  <c r="C330" i="4"/>
  <c r="C331" i="4"/>
  <c r="C332" i="4"/>
  <c r="C333" i="4"/>
  <c r="C334" i="4"/>
  <c r="C335" i="4"/>
  <c r="C336" i="4"/>
  <c r="C337" i="4"/>
  <c r="C338" i="4"/>
  <c r="C339" i="4"/>
  <c r="C341" i="4"/>
  <c r="C342" i="4"/>
  <c r="C343" i="4"/>
  <c r="C344" i="4"/>
  <c r="C345"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152" i="4"/>
  <c r="C173" i="4"/>
  <c r="C71" i="4"/>
  <c r="C161" i="4"/>
  <c r="C162" i="4"/>
  <c r="C196" i="4"/>
  <c r="C197" i="4"/>
  <c r="C198" i="4"/>
  <c r="C199" i="4"/>
  <c r="C200" i="4"/>
  <c r="C201" i="4"/>
  <c r="C202" i="4"/>
  <c r="C203" i="4"/>
  <c r="C204" i="4"/>
  <c r="C205" i="4"/>
  <c r="C206" i="4"/>
  <c r="C207" i="4"/>
  <c r="C208" i="4"/>
  <c r="C209" i="4"/>
  <c r="C210" i="4"/>
  <c r="C211" i="4"/>
  <c r="C403" i="4"/>
  <c r="C212" i="4"/>
  <c r="C213" i="4"/>
  <c r="C214" i="4"/>
  <c r="C215" i="4"/>
  <c r="C216" i="4"/>
  <c r="C217" i="4"/>
  <c r="C218" i="4"/>
  <c r="C219" i="4"/>
  <c r="C220" i="4"/>
  <c r="C221" i="4"/>
  <c r="C222" i="4"/>
  <c r="C223" i="4"/>
  <c r="C225" i="4"/>
  <c r="C226" i="4"/>
  <c r="C227" i="4"/>
  <c r="C228" i="4"/>
  <c r="C229" i="4"/>
  <c r="C230" i="4"/>
  <c r="C231" i="4"/>
  <c r="C232" i="4"/>
  <c r="C233" i="4"/>
  <c r="C234" i="4"/>
  <c r="C235" i="4"/>
  <c r="C236" i="4"/>
  <c r="C237" i="4"/>
  <c r="C238" i="4"/>
  <c r="C239" i="4"/>
  <c r="C240" i="4"/>
  <c r="C241" i="4"/>
  <c r="C242" i="4"/>
  <c r="C243"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404"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D80" i="4" l="1"/>
  <c r="F80" i="4" s="1"/>
  <c r="E80" i="4"/>
  <c r="D60" i="4"/>
  <c r="E60" i="4"/>
  <c r="E38" i="4"/>
  <c r="D38" i="4"/>
  <c r="E62" i="4"/>
  <c r="E74" i="4"/>
  <c r="D74" i="4"/>
  <c r="D62" i="4"/>
  <c r="D50" i="4"/>
  <c r="E50" i="4"/>
  <c r="D35" i="4"/>
  <c r="E35" i="4"/>
  <c r="D34" i="4"/>
  <c r="E34" i="4"/>
  <c r="E49" i="4"/>
  <c r="E55" i="4"/>
  <c r="D49" i="4"/>
  <c r="D55" i="4"/>
  <c r="D78" i="4"/>
  <c r="E61" i="4"/>
  <c r="E78" i="4"/>
  <c r="D61" i="4"/>
  <c r="D192" i="4"/>
  <c r="E192" i="4"/>
  <c r="D43" i="4"/>
  <c r="D36" i="4"/>
  <c r="E43" i="4"/>
  <c r="E36" i="4"/>
  <c r="D11" i="4"/>
  <c r="E11" i="4"/>
  <c r="D39" i="4"/>
  <c r="E39" i="4"/>
  <c r="D53" i="4"/>
  <c r="D73" i="4"/>
  <c r="D47" i="4"/>
  <c r="D20" i="4"/>
  <c r="D23" i="4"/>
  <c r="D41" i="4"/>
  <c r="D79" i="4"/>
  <c r="D54" i="4"/>
  <c r="D14" i="4"/>
  <c r="D30" i="4"/>
  <c r="D58" i="4"/>
  <c r="E53" i="4"/>
  <c r="E73" i="4"/>
  <c r="E47" i="4"/>
  <c r="E20" i="4"/>
  <c r="E23" i="4"/>
  <c r="E41" i="4"/>
  <c r="E79" i="4"/>
  <c r="E54" i="4"/>
  <c r="E14" i="4"/>
  <c r="E30" i="4"/>
  <c r="E58" i="4"/>
  <c r="I381" i="6"/>
  <c r="L381" i="6" s="1"/>
  <c r="F60" i="4" l="1"/>
  <c r="F38" i="4"/>
  <c r="F74" i="4"/>
  <c r="F62" i="4"/>
  <c r="F50" i="4"/>
  <c r="F35" i="4"/>
  <c r="F34" i="4"/>
  <c r="F55" i="4"/>
  <c r="F49" i="4"/>
  <c r="F61" i="4"/>
  <c r="F78" i="4"/>
  <c r="F192" i="4"/>
  <c r="F11" i="4"/>
  <c r="F36" i="4"/>
  <c r="F43" i="4"/>
  <c r="F39" i="4"/>
  <c r="F54" i="4"/>
  <c r="F20" i="4"/>
  <c r="F58" i="4"/>
  <c r="F79" i="4"/>
  <c r="F47" i="4"/>
  <c r="F30" i="4"/>
  <c r="F41" i="4"/>
  <c r="F73" i="4"/>
  <c r="F14" i="4"/>
  <c r="F23" i="4"/>
  <c r="F53" i="4"/>
  <c r="F381" i="6"/>
  <c r="G381" i="6" s="1"/>
  <c r="F401" i="6"/>
  <c r="G401" i="6" s="1"/>
  <c r="F59" i="6"/>
  <c r="G59" i="6" s="1"/>
  <c r="F480" i="6"/>
  <c r="G480" i="6" s="1"/>
  <c r="F109" i="6"/>
  <c r="G109" i="6" s="1"/>
  <c r="F422" i="6"/>
  <c r="G422" i="6" s="1"/>
  <c r="F102" i="6"/>
  <c r="G102" i="6" s="1"/>
  <c r="F45" i="6"/>
  <c r="G45" i="6" s="1"/>
  <c r="F131" i="6"/>
  <c r="G131" i="6" s="1"/>
  <c r="F36" i="6"/>
  <c r="G36" i="6" s="1"/>
  <c r="F213" i="6"/>
  <c r="G213" i="6" s="1"/>
  <c r="F204" i="6"/>
  <c r="G204" i="6" s="1"/>
  <c r="M204" i="6" s="1"/>
  <c r="F207" i="6"/>
  <c r="G207" i="6" s="1"/>
  <c r="M207" i="6" s="1"/>
  <c r="F439" i="6"/>
  <c r="G439" i="6" s="1"/>
  <c r="F89" i="6"/>
  <c r="G89" i="6" s="1"/>
  <c r="F172" i="6"/>
  <c r="G172" i="6" s="1"/>
  <c r="F454" i="6"/>
  <c r="G454" i="6" s="1"/>
  <c r="F124" i="6"/>
  <c r="G124" i="6" s="1"/>
  <c r="F216" i="6"/>
  <c r="G216" i="6" s="1"/>
  <c r="F395" i="6"/>
  <c r="G395" i="6" s="1"/>
  <c r="F214" i="6"/>
  <c r="G214" i="6" s="1"/>
  <c r="M214" i="6" s="1"/>
  <c r="F431" i="6"/>
  <c r="G431" i="6" s="1"/>
  <c r="F64" i="6"/>
  <c r="F377" i="6"/>
  <c r="G377" i="6" s="1"/>
  <c r="F389" i="6"/>
  <c r="G389" i="6" s="1"/>
  <c r="F420" i="6"/>
  <c r="G420" i="6" s="1"/>
  <c r="F367" i="6"/>
  <c r="G367" i="6" s="1"/>
  <c r="F87" i="6"/>
  <c r="F176" i="6"/>
  <c r="G176" i="6" s="1"/>
  <c r="F140" i="6"/>
  <c r="F76" i="6"/>
  <c r="G76" i="6" s="1"/>
  <c r="F490" i="6"/>
  <c r="G490" i="6" s="1"/>
  <c r="F100" i="6"/>
  <c r="G100" i="6" s="1"/>
  <c r="F215" i="6"/>
  <c r="G215" i="6" s="1"/>
  <c r="F457" i="6"/>
  <c r="G457" i="6" s="1"/>
  <c r="F218" i="6"/>
  <c r="G218" i="6" s="1"/>
  <c r="F225" i="6"/>
  <c r="G225" i="6" s="1"/>
  <c r="M225" i="6" s="1"/>
  <c r="F433" i="6"/>
  <c r="G433" i="6" s="1"/>
  <c r="F212" i="6"/>
  <c r="F139" i="6"/>
  <c r="F44" i="6"/>
  <c r="F464" i="6"/>
  <c r="G464" i="6" s="1"/>
  <c r="F503" i="6"/>
  <c r="G503" i="6" s="1"/>
  <c r="F474" i="6"/>
  <c r="G474" i="6" s="1"/>
  <c r="F477" i="6"/>
  <c r="G477" i="6" s="1"/>
  <c r="F196" i="6"/>
  <c r="G196" i="6" s="1"/>
  <c r="F469" i="6"/>
  <c r="G469" i="6" s="1"/>
  <c r="F416" i="6"/>
  <c r="G416" i="6" s="1"/>
  <c r="F447" i="6"/>
  <c r="G447" i="6" s="1"/>
  <c r="F388" i="6"/>
  <c r="G388" i="6" s="1"/>
  <c r="F498" i="6"/>
  <c r="G498" i="6" s="1"/>
  <c r="F228" i="6"/>
  <c r="G228" i="6" s="1"/>
  <c r="F419" i="6"/>
  <c r="G419" i="6" s="1"/>
  <c r="F442" i="6"/>
  <c r="G442" i="6" s="1"/>
  <c r="F104" i="6"/>
  <c r="G104" i="6" s="1"/>
  <c r="F96" i="6"/>
  <c r="G96" i="6" s="1"/>
  <c r="F380" i="6"/>
  <c r="G380" i="6" s="1"/>
  <c r="F436" i="6"/>
  <c r="G436" i="6" s="1"/>
  <c r="F234" i="6"/>
  <c r="G234" i="6" s="1"/>
  <c r="F283" i="6"/>
  <c r="G283" i="6" s="1"/>
  <c r="F231" i="6"/>
  <c r="G231" i="6" s="1"/>
  <c r="F421" i="6"/>
  <c r="G421" i="6" s="1"/>
  <c r="F483" i="6"/>
  <c r="G483" i="6" s="1"/>
  <c r="F85" i="6"/>
  <c r="G85" i="6" s="1"/>
  <c r="F68" i="6"/>
  <c r="G68" i="6" s="1"/>
  <c r="F81" i="6"/>
  <c r="G81" i="6" s="1"/>
  <c r="F450" i="6"/>
  <c r="G450" i="6" s="1"/>
  <c r="F30" i="6"/>
  <c r="G30" i="6" s="1"/>
  <c r="F113" i="6"/>
  <c r="G113" i="6" s="1"/>
  <c r="M113" i="6" s="1"/>
  <c r="F49" i="6"/>
  <c r="G49" i="6" s="1"/>
  <c r="M49" i="6" s="1"/>
  <c r="F130" i="6"/>
  <c r="G130" i="6" s="1"/>
  <c r="F202" i="6"/>
  <c r="G202" i="6" s="1"/>
  <c r="M202" i="6" s="1"/>
  <c r="F400" i="6"/>
  <c r="G400" i="6" s="1"/>
  <c r="F57" i="6"/>
  <c r="G57" i="6" s="1"/>
  <c r="F374" i="6"/>
  <c r="G374" i="6" s="1"/>
  <c r="F426" i="6"/>
  <c r="G426" i="6" s="1"/>
  <c r="F501" i="6"/>
  <c r="G501" i="6" s="1"/>
  <c r="F151" i="6"/>
  <c r="G151" i="6" s="1"/>
  <c r="F382" i="6"/>
  <c r="G382" i="6" s="1"/>
  <c r="F147" i="6"/>
  <c r="G147" i="6" s="1"/>
  <c r="M147" i="6" s="1"/>
  <c r="C61" i="4" s="1"/>
  <c r="F177" i="6"/>
  <c r="G177" i="6" s="1"/>
  <c r="F391" i="6"/>
  <c r="G391" i="6" s="1"/>
  <c r="F101" i="6"/>
  <c r="G101" i="6" s="1"/>
  <c r="F63" i="6"/>
  <c r="G63" i="6" s="1"/>
  <c r="M63" i="6" s="1"/>
  <c r="F115" i="6"/>
  <c r="G115" i="6" s="1"/>
  <c r="F94" i="6"/>
  <c r="G94" i="6" s="1"/>
  <c r="F98" i="6"/>
  <c r="G98" i="6" s="1"/>
  <c r="F278" i="6"/>
  <c r="G278" i="6" s="1"/>
  <c r="F424" i="6"/>
  <c r="G424" i="6" s="1"/>
  <c r="F145" i="6"/>
  <c r="F484" i="6"/>
  <c r="G484" i="6" s="1"/>
  <c r="F478" i="6"/>
  <c r="G478" i="6" s="1"/>
  <c r="F34" i="6"/>
  <c r="G34" i="6" s="1"/>
  <c r="F504" i="6"/>
  <c r="G504" i="6" s="1"/>
  <c r="F466" i="6"/>
  <c r="G466" i="6" s="1"/>
  <c r="F479" i="6"/>
  <c r="G479" i="6" s="1"/>
  <c r="F240" i="6"/>
  <c r="F126" i="6"/>
  <c r="G126" i="6" s="1"/>
  <c r="F222" i="6"/>
  <c r="G222" i="6" s="1"/>
  <c r="F230" i="6"/>
  <c r="F399" i="6"/>
  <c r="G399" i="6" s="1"/>
  <c r="F375" i="6"/>
  <c r="G375" i="6" s="1"/>
  <c r="F378" i="6"/>
  <c r="G378" i="6" s="1"/>
  <c r="F493" i="6"/>
  <c r="G493" i="6" s="1"/>
  <c r="F392" i="6"/>
  <c r="G392" i="6" s="1"/>
  <c r="F74" i="6"/>
  <c r="F72" i="6"/>
  <c r="F29" i="6"/>
  <c r="G29" i="6" s="1"/>
  <c r="F95" i="6"/>
  <c r="G95" i="6" s="1"/>
  <c r="F268" i="6"/>
  <c r="G268" i="6" s="1"/>
  <c r="F50" i="6"/>
  <c r="G50" i="6" s="1"/>
  <c r="F217" i="6"/>
  <c r="F224" i="6"/>
  <c r="G224" i="6" s="1"/>
  <c r="F496" i="6"/>
  <c r="G496" i="6" s="1"/>
  <c r="F195" i="6"/>
  <c r="G195" i="6" s="1"/>
  <c r="F232" i="6"/>
  <c r="G232" i="6" s="1"/>
  <c r="F58" i="6"/>
  <c r="G58" i="6" s="1"/>
  <c r="F499" i="6"/>
  <c r="G499" i="6" s="1"/>
  <c r="F220" i="6"/>
  <c r="G220" i="6" s="1"/>
  <c r="F168" i="6"/>
  <c r="F481" i="6"/>
  <c r="G481" i="6" s="1"/>
  <c r="F272" i="6"/>
  <c r="G272" i="6" s="1"/>
  <c r="F371" i="6"/>
  <c r="G371" i="6" s="1"/>
  <c r="F455" i="6"/>
  <c r="G455" i="6" s="1"/>
  <c r="F462" i="6"/>
  <c r="G462" i="6" s="1"/>
  <c r="F275" i="6"/>
  <c r="G275" i="6" s="1"/>
  <c r="F226" i="6"/>
  <c r="G226" i="6" s="1"/>
  <c r="F88" i="6"/>
  <c r="G88" i="6" s="1"/>
  <c r="F432" i="6"/>
  <c r="G432" i="6" s="1"/>
  <c r="F40" i="6"/>
  <c r="G40" i="6" s="1"/>
  <c r="F129" i="6"/>
  <c r="G129" i="6" s="1"/>
  <c r="F122" i="6"/>
  <c r="G122" i="6" s="1"/>
  <c r="F91" i="6"/>
  <c r="F489" i="6"/>
  <c r="G489" i="6" s="1"/>
  <c r="F211" i="6"/>
  <c r="F123" i="6"/>
  <c r="G123" i="6" s="1"/>
  <c r="F105" i="6"/>
  <c r="G105" i="6" s="1"/>
  <c r="F500" i="6"/>
  <c r="G500" i="6" s="1"/>
  <c r="F281" i="6"/>
  <c r="G281" i="6" s="1"/>
  <c r="F90" i="6"/>
  <c r="G90" i="6" s="1"/>
  <c r="F386" i="6"/>
  <c r="G386" i="6" s="1"/>
  <c r="F236" i="6"/>
  <c r="G236" i="6" s="1"/>
  <c r="F396" i="6"/>
  <c r="G396" i="6" s="1"/>
  <c r="F440" i="6"/>
  <c r="G440" i="6" s="1"/>
  <c r="F276" i="6"/>
  <c r="G276" i="6" s="1"/>
  <c r="F373" i="6"/>
  <c r="G373" i="6" s="1"/>
  <c r="F79" i="6"/>
  <c r="G79" i="6" s="1"/>
  <c r="F397" i="6"/>
  <c r="F132" i="6"/>
  <c r="G132" i="6" s="1"/>
  <c r="F376" i="6"/>
  <c r="G376" i="6" s="1"/>
  <c r="F146" i="6"/>
  <c r="F497" i="6"/>
  <c r="G497" i="6" s="1"/>
  <c r="F55" i="6"/>
  <c r="G55" i="6" s="1"/>
  <c r="F471" i="6"/>
  <c r="G471" i="6" s="1"/>
  <c r="F61" i="6"/>
  <c r="G61" i="6" s="1"/>
  <c r="F368" i="6"/>
  <c r="G368" i="6" s="1"/>
  <c r="F423" i="6"/>
  <c r="G423" i="6" s="1"/>
  <c r="F60" i="6"/>
  <c r="G60" i="6" s="1"/>
  <c r="F148" i="6"/>
  <c r="G148" i="6" s="1"/>
  <c r="F150" i="6"/>
  <c r="G150" i="6" s="1"/>
  <c r="F487" i="6"/>
  <c r="G487" i="6" s="1"/>
  <c r="F205" i="6"/>
  <c r="G205" i="6" s="1"/>
  <c r="M205" i="6" s="1"/>
  <c r="F125" i="6"/>
  <c r="G125" i="6" s="1"/>
  <c r="F394" i="6"/>
  <c r="G394" i="6" s="1"/>
  <c r="F282" i="6"/>
  <c r="G282" i="6" s="1"/>
  <c r="F37" i="6"/>
  <c r="G37" i="6" s="1"/>
  <c r="F199" i="6"/>
  <c r="G199" i="6" s="1"/>
  <c r="M199" i="6" s="1"/>
  <c r="F284" i="6"/>
  <c r="G284" i="6" s="1"/>
  <c r="F174" i="6"/>
  <c r="G174" i="6" s="1"/>
  <c r="F430" i="6"/>
  <c r="G430" i="6" s="1"/>
  <c r="F453" i="6"/>
  <c r="G453" i="6" s="1"/>
  <c r="F41" i="6"/>
  <c r="F223" i="6"/>
  <c r="G223" i="6" s="1"/>
  <c r="F461" i="6"/>
  <c r="G461" i="6" s="1"/>
  <c r="F227" i="6"/>
  <c r="G227" i="6" s="1"/>
  <c r="F65" i="6"/>
  <c r="F62" i="6"/>
  <c r="G62" i="6" s="1"/>
  <c r="F473" i="6"/>
  <c r="G473" i="6" s="1"/>
  <c r="F415" i="6"/>
  <c r="G415" i="6" s="1"/>
  <c r="F280" i="6"/>
  <c r="G280" i="6" s="1"/>
  <c r="F446" i="6"/>
  <c r="G446" i="6" s="1"/>
  <c r="F468" i="6"/>
  <c r="G468" i="6" s="1"/>
  <c r="F70" i="6"/>
  <c r="G70" i="6" s="1"/>
  <c r="F69" i="6"/>
  <c r="F438" i="6"/>
  <c r="G438" i="6" s="1"/>
  <c r="F92" i="6"/>
  <c r="G92" i="6" s="1"/>
  <c r="F285" i="6"/>
  <c r="F269" i="6"/>
  <c r="G269" i="6" s="1"/>
  <c r="F407" i="6"/>
  <c r="G407" i="6" s="1"/>
  <c r="F169" i="6"/>
  <c r="G169" i="6" s="1"/>
  <c r="M169" i="6" s="1"/>
  <c r="F127" i="6"/>
  <c r="G127" i="6" s="1"/>
  <c r="F99" i="6"/>
  <c r="G99" i="6" s="1"/>
  <c r="F408" i="6"/>
  <c r="G408" i="6" s="1"/>
  <c r="F239" i="6"/>
  <c r="F200" i="6"/>
  <c r="F75" i="6"/>
  <c r="F128" i="6"/>
  <c r="G128" i="6" s="1"/>
  <c r="F43" i="6"/>
  <c r="G43" i="6" s="1"/>
  <c r="F112" i="6"/>
  <c r="G112" i="6" s="1"/>
  <c r="F277" i="6"/>
  <c r="F279" i="6"/>
  <c r="G279" i="6" s="1"/>
  <c r="F502" i="6"/>
  <c r="G502" i="6" s="1"/>
  <c r="F404" i="6"/>
  <c r="G404" i="6" s="1"/>
  <c r="F410" i="6"/>
  <c r="F411" i="6"/>
  <c r="G411" i="6" s="1"/>
  <c r="F309" i="6"/>
  <c r="G309" i="6" s="1"/>
  <c r="F42" i="6"/>
  <c r="G42" i="6" s="1"/>
  <c r="M42" i="6" s="1"/>
  <c r="F492" i="6"/>
  <c r="G492" i="6" s="1"/>
  <c r="F379" i="6"/>
  <c r="G379" i="6" s="1"/>
  <c r="F32" i="6"/>
  <c r="G32" i="6" s="1"/>
  <c r="F459" i="6"/>
  <c r="G459" i="6" s="1"/>
  <c r="F384" i="6"/>
  <c r="G384" i="6" s="1"/>
  <c r="F274" i="6"/>
  <c r="G274" i="6" s="1"/>
  <c r="F271" i="6"/>
  <c r="G271" i="6" s="1"/>
  <c r="F135" i="6"/>
  <c r="G135" i="6" s="1"/>
  <c r="F103" i="6"/>
  <c r="G103" i="6" s="1"/>
  <c r="F143" i="6"/>
  <c r="G143" i="6" s="1"/>
  <c r="F171" i="6"/>
  <c r="G171" i="6" s="1"/>
  <c r="F86" i="6"/>
  <c r="G86" i="6" s="1"/>
  <c r="F486" i="6"/>
  <c r="G486" i="6" s="1"/>
  <c r="F434" i="6"/>
  <c r="G434" i="6" s="1"/>
  <c r="F427" i="6"/>
  <c r="G427" i="6" s="1"/>
  <c r="G97" i="6"/>
  <c r="M97" i="6" s="1"/>
  <c r="C43" i="4" s="1"/>
  <c r="F33" i="6"/>
  <c r="G33" i="6" s="1"/>
  <c r="F108" i="6"/>
  <c r="G108" i="6" s="1"/>
  <c r="M108" i="6" s="1"/>
  <c r="F310" i="6"/>
  <c r="G310" i="6" s="1"/>
  <c r="F93" i="6"/>
  <c r="G93" i="6" s="1"/>
  <c r="F505" i="6"/>
  <c r="G505" i="6" s="1"/>
  <c r="F80" i="6"/>
  <c r="G80" i="6" s="1"/>
  <c r="F138" i="6"/>
  <c r="G138" i="6" s="1"/>
  <c r="F451" i="6"/>
  <c r="G451" i="6" s="1"/>
  <c r="F51" i="6"/>
  <c r="F385" i="6"/>
  <c r="G385" i="6" s="1"/>
  <c r="F494" i="6"/>
  <c r="G494" i="6" s="1"/>
  <c r="F71" i="6"/>
  <c r="G71" i="6" s="1"/>
  <c r="F83" i="6"/>
  <c r="G83" i="6" s="1"/>
  <c r="F238" i="6"/>
  <c r="F54" i="6"/>
  <c r="G54" i="6" s="1"/>
  <c r="F291" i="6"/>
  <c r="G291" i="6" s="1"/>
  <c r="F197" i="6"/>
  <c r="G197" i="6" s="1"/>
  <c r="F369" i="6"/>
  <c r="G369" i="6" s="1"/>
  <c r="F134" i="6"/>
  <c r="G134" i="6" s="1"/>
  <c r="F417" i="6"/>
  <c r="G417" i="6" s="1"/>
  <c r="F409" i="6"/>
  <c r="G409" i="6" s="1"/>
  <c r="F475" i="6"/>
  <c r="G475" i="6" s="1"/>
  <c r="F178" i="6"/>
  <c r="F448" i="6"/>
  <c r="G448" i="6" s="1"/>
  <c r="F398" i="6"/>
  <c r="G398" i="6" s="1"/>
  <c r="F465" i="6"/>
  <c r="G465" i="6" s="1"/>
  <c r="F107" i="6"/>
  <c r="G107" i="6" s="1"/>
  <c r="F235" i="6"/>
  <c r="G235" i="6" s="1"/>
  <c r="F470" i="6"/>
  <c r="G470" i="6" s="1"/>
  <c r="F485" i="6"/>
  <c r="G485" i="6" s="1"/>
  <c r="F298" i="6"/>
  <c r="G298" i="6" s="1"/>
  <c r="F412" i="6"/>
  <c r="G412" i="6" s="1"/>
  <c r="F286" i="6"/>
  <c r="G286" i="6" s="1"/>
  <c r="F152" i="6"/>
  <c r="G152" i="6" s="1"/>
  <c r="F28" i="6"/>
  <c r="G28" i="6" s="1"/>
  <c r="F425" i="6"/>
  <c r="G425" i="6" s="1"/>
  <c r="F405" i="6"/>
  <c r="G405" i="6" s="1"/>
  <c r="F52" i="6"/>
  <c r="G52" i="6" s="1"/>
  <c r="M52" i="6" s="1"/>
  <c r="F491" i="6"/>
  <c r="G491" i="6" s="1"/>
  <c r="F418" i="6"/>
  <c r="G418" i="6" s="1"/>
  <c r="F390" i="6"/>
  <c r="G390" i="6" s="1"/>
  <c r="F270" i="6"/>
  <c r="G270" i="6" s="1"/>
  <c r="F48" i="6"/>
  <c r="G48" i="6" s="1"/>
  <c r="F73" i="6"/>
  <c r="G73" i="6" s="1"/>
  <c r="F311" i="6"/>
  <c r="G311" i="6" s="1"/>
  <c r="F66" i="6"/>
  <c r="G66" i="6" s="1"/>
  <c r="F456" i="6"/>
  <c r="G456" i="6" s="1"/>
  <c r="F463" i="6"/>
  <c r="G463" i="6" s="1"/>
  <c r="F292" i="6"/>
  <c r="G292" i="6" s="1"/>
  <c r="F273" i="6"/>
  <c r="G273" i="6" s="1"/>
  <c r="F304" i="6"/>
  <c r="G304" i="6" s="1"/>
  <c r="F121" i="6"/>
  <c r="G121" i="6" s="1"/>
  <c r="F144" i="6"/>
  <c r="G144" i="6" s="1"/>
  <c r="F237" i="6"/>
  <c r="G237" i="6" s="1"/>
  <c r="F233" i="6"/>
  <c r="G233" i="6" s="1"/>
  <c r="F77" i="6"/>
  <c r="G77" i="6" s="1"/>
  <c r="F290" i="6"/>
  <c r="G290" i="6" s="1"/>
  <c r="F53" i="6"/>
  <c r="G53" i="6" s="1"/>
  <c r="F441" i="6"/>
  <c r="G441" i="6" s="1"/>
  <c r="F137" i="6"/>
  <c r="G137" i="6" s="1"/>
  <c r="F387" i="6"/>
  <c r="G387" i="6" s="1"/>
  <c r="F173" i="6"/>
  <c r="G173" i="6" s="1"/>
  <c r="F301" i="6"/>
  <c r="G301" i="6" s="1"/>
  <c r="F295" i="6"/>
  <c r="G295" i="6" s="1"/>
  <c r="F142" i="6"/>
  <c r="F306" i="6"/>
  <c r="G306" i="6" s="1"/>
  <c r="F293" i="6"/>
  <c r="G293" i="6" s="1"/>
  <c r="F111" i="6"/>
  <c r="G111" i="6" s="1"/>
  <c r="F67" i="6"/>
  <c r="G67" i="6" s="1"/>
  <c r="F303" i="6"/>
  <c r="G303" i="6" s="1"/>
  <c r="F444" i="6"/>
  <c r="G444" i="6" s="1"/>
  <c r="F467" i="6"/>
  <c r="G467" i="6" s="1"/>
  <c r="F201" i="6"/>
  <c r="G201" i="6" s="1"/>
  <c r="M201" i="6" s="1"/>
  <c r="C74" i="4" s="1"/>
  <c r="F106" i="6"/>
  <c r="G106" i="6" s="1"/>
  <c r="F429" i="6"/>
  <c r="G429" i="6" s="1"/>
  <c r="F472" i="6"/>
  <c r="G472" i="6" s="1"/>
  <c r="F437" i="6"/>
  <c r="G437" i="6" s="1"/>
  <c r="F198" i="6"/>
  <c r="F38" i="6"/>
  <c r="G38" i="6" s="1"/>
  <c r="F476" i="6"/>
  <c r="G476" i="6" s="1"/>
  <c r="F229" i="6"/>
  <c r="G229" i="6" s="1"/>
  <c r="F460" i="6"/>
  <c r="G460" i="6" s="1"/>
  <c r="F141" i="6"/>
  <c r="G141" i="6" s="1"/>
  <c r="F56" i="6"/>
  <c r="G56" i="6" s="1"/>
  <c r="F47" i="6"/>
  <c r="G47" i="6" s="1"/>
  <c r="F482" i="6"/>
  <c r="G482" i="6" s="1"/>
  <c r="F403" i="6"/>
  <c r="G403" i="6" s="1"/>
  <c r="F383" i="6"/>
  <c r="G383" i="6" s="1"/>
  <c r="F372" i="6"/>
  <c r="G372" i="6" s="1"/>
  <c r="F488" i="6"/>
  <c r="G488" i="6" s="1"/>
  <c r="F219" i="6"/>
  <c r="G219" i="6" s="1"/>
  <c r="M219" i="6" s="1"/>
  <c r="F287" i="6"/>
  <c r="G287" i="6" s="1"/>
  <c r="F84" i="6"/>
  <c r="F452" i="6"/>
  <c r="F495" i="6"/>
  <c r="G495" i="6" s="1"/>
  <c r="F180" i="6"/>
  <c r="G180" i="6" s="1"/>
  <c r="F31" i="6"/>
  <c r="F445" i="6"/>
  <c r="G445" i="6" s="1"/>
  <c r="F296" i="6"/>
  <c r="G296" i="6" s="1"/>
  <c r="F414" i="6"/>
  <c r="F393" i="6"/>
  <c r="G393" i="6" s="1"/>
  <c r="F206" i="6"/>
  <c r="G206" i="6" s="1"/>
  <c r="M206" i="6" s="1"/>
  <c r="F133" i="6"/>
  <c r="G133" i="6" s="1"/>
  <c r="F294" i="6"/>
  <c r="F435" i="6"/>
  <c r="G435" i="6" s="1"/>
  <c r="F370" i="6"/>
  <c r="G370" i="6" s="1"/>
  <c r="F203" i="6"/>
  <c r="G203" i="6" s="1"/>
  <c r="M203" i="6" s="1"/>
  <c r="F307" i="6"/>
  <c r="G307" i="6" s="1"/>
  <c r="F289" i="6"/>
  <c r="G289" i="6" s="1"/>
  <c r="F449" i="6"/>
  <c r="G449" i="6" s="1"/>
  <c r="F136" i="6"/>
  <c r="G136" i="6" s="1"/>
  <c r="F46" i="6"/>
  <c r="G46" i="6" s="1"/>
  <c r="F288" i="6"/>
  <c r="G288" i="6" s="1"/>
  <c r="F443" i="6"/>
  <c r="G443" i="6" s="1"/>
  <c r="F175" i="6"/>
  <c r="F221" i="6"/>
  <c r="G221" i="6" s="1"/>
  <c r="F458" i="6"/>
  <c r="G458" i="6" s="1"/>
  <c r="F110" i="6"/>
  <c r="G110" i="6" s="1"/>
  <c r="F428" i="6"/>
  <c r="G428" i="6" s="1"/>
  <c r="F308" i="6"/>
  <c r="G308" i="6" s="1"/>
  <c r="F149" i="6"/>
  <c r="G149" i="6" s="1"/>
  <c r="F299" i="6"/>
  <c r="G299" i="6" s="1"/>
  <c r="F170" i="6"/>
  <c r="G170" i="6" s="1"/>
  <c r="F406" i="6"/>
  <c r="G406" i="6" s="1"/>
  <c r="F402" i="6"/>
  <c r="G402" i="6" s="1"/>
  <c r="F413" i="6"/>
  <c r="G413" i="6" s="1"/>
  <c r="F305" i="6"/>
  <c r="G305" i="6" s="1"/>
  <c r="F82" i="6"/>
  <c r="G82" i="6" s="1"/>
  <c r="F302" i="6"/>
  <c r="G302" i="6" s="1"/>
  <c r="F179" i="6"/>
  <c r="G179" i="6" s="1"/>
  <c r="F300" i="6"/>
  <c r="G300" i="6" s="1"/>
  <c r="F78" i="6"/>
  <c r="G78" i="6" s="1"/>
  <c r="F297" i="6"/>
  <c r="G297" i="6" s="1"/>
  <c r="F312" i="6"/>
  <c r="G312" i="6" s="1"/>
  <c r="F313" i="6"/>
  <c r="G313" i="6" s="1"/>
  <c r="F314" i="6"/>
  <c r="G314" i="6" s="1"/>
  <c r="F315" i="6"/>
  <c r="G315" i="6" s="1"/>
  <c r="F316" i="6"/>
  <c r="G316" i="6" s="1"/>
  <c r="F317" i="6"/>
  <c r="G317" i="6" s="1"/>
  <c r="F318" i="6"/>
  <c r="G318" i="6" s="1"/>
  <c r="F319" i="6"/>
  <c r="G319" i="6" s="1"/>
  <c r="F320" i="6"/>
  <c r="G320" i="6" s="1"/>
  <c r="F321" i="6"/>
  <c r="G321" i="6" s="1"/>
  <c r="F322" i="6"/>
  <c r="G322" i="6" s="1"/>
  <c r="F323" i="6"/>
  <c r="G323" i="6" s="1"/>
  <c r="F324" i="6"/>
  <c r="G324" i="6" s="1"/>
  <c r="F325" i="6"/>
  <c r="G325" i="6" s="1"/>
  <c r="F326" i="6"/>
  <c r="G326" i="6" s="1"/>
  <c r="F327" i="6"/>
  <c r="G327" i="6" s="1"/>
  <c r="F328" i="6"/>
  <c r="G328" i="6" s="1"/>
  <c r="F329" i="6"/>
  <c r="G329" i="6" s="1"/>
  <c r="F330" i="6"/>
  <c r="G330" i="6" s="1"/>
  <c r="F331" i="6"/>
  <c r="G331" i="6" s="1"/>
  <c r="F332" i="6"/>
  <c r="G332" i="6" s="1"/>
  <c r="F333" i="6"/>
  <c r="G333" i="6" s="1"/>
  <c r="F334" i="6"/>
  <c r="G334" i="6" s="1"/>
  <c r="F335" i="6"/>
  <c r="G335" i="6" s="1"/>
  <c r="F336" i="6"/>
  <c r="G336" i="6" s="1"/>
  <c r="F337" i="6"/>
  <c r="G337" i="6" s="1"/>
  <c r="F338" i="6"/>
  <c r="G338" i="6" s="1"/>
  <c r="F339" i="6"/>
  <c r="G339" i="6" s="1"/>
  <c r="F340" i="6"/>
  <c r="G340" i="6" s="1"/>
  <c r="F341" i="6"/>
  <c r="G341" i="6" s="1"/>
  <c r="F342" i="6"/>
  <c r="G342" i="6" s="1"/>
  <c r="F343" i="6"/>
  <c r="G343" i="6" s="1"/>
  <c r="F344" i="6"/>
  <c r="G344" i="6" s="1"/>
  <c r="F345" i="6"/>
  <c r="G345" i="6" s="1"/>
  <c r="F346" i="6"/>
  <c r="G346" i="6" s="1"/>
  <c r="F347" i="6"/>
  <c r="G347" i="6" s="1"/>
  <c r="F348" i="6"/>
  <c r="G348" i="6" s="1"/>
  <c r="F349" i="6"/>
  <c r="G349" i="6" s="1"/>
  <c r="F350" i="6"/>
  <c r="G350" i="6" s="1"/>
  <c r="F351" i="6"/>
  <c r="G351" i="6" s="1"/>
  <c r="F352" i="6"/>
  <c r="G352" i="6" s="1"/>
  <c r="F353" i="6"/>
  <c r="G353" i="6" s="1"/>
  <c r="F354" i="6"/>
  <c r="G354" i="6" s="1"/>
  <c r="F355" i="6"/>
  <c r="G355" i="6" s="1"/>
  <c r="F356" i="6"/>
  <c r="G356" i="6" s="1"/>
  <c r="F357" i="6"/>
  <c r="G357" i="6" s="1"/>
  <c r="F358" i="6"/>
  <c r="G358" i="6" s="1"/>
  <c r="F359" i="6"/>
  <c r="G359" i="6" s="1"/>
  <c r="F360" i="6"/>
  <c r="G360" i="6" s="1"/>
  <c r="F361" i="6"/>
  <c r="G361" i="6" s="1"/>
  <c r="F362" i="6"/>
  <c r="G362" i="6" s="1"/>
  <c r="F363" i="6"/>
  <c r="G363" i="6" s="1"/>
  <c r="F364" i="6"/>
  <c r="G364" i="6" s="1"/>
  <c r="F365" i="6"/>
  <c r="G365" i="6" s="1"/>
  <c r="F366" i="6"/>
  <c r="G366" i="6" s="1"/>
  <c r="F194" i="6"/>
  <c r="G194" i="6" s="1"/>
  <c r="I46" i="6"/>
  <c r="L46" i="6" s="1"/>
  <c r="J46" i="6"/>
  <c r="I288" i="6"/>
  <c r="L288" i="6" s="1"/>
  <c r="J288" i="6"/>
  <c r="I443" i="6"/>
  <c r="L443" i="6" s="1"/>
  <c r="J443" i="6"/>
  <c r="I175" i="6"/>
  <c r="L175" i="6" s="1"/>
  <c r="J175" i="6"/>
  <c r="I221" i="6"/>
  <c r="L221" i="6" s="1"/>
  <c r="J221" i="6"/>
  <c r="I458" i="6"/>
  <c r="L458" i="6" s="1"/>
  <c r="J458" i="6"/>
  <c r="I110" i="6"/>
  <c r="L110" i="6" s="1"/>
  <c r="J110" i="6"/>
  <c r="J39" i="6"/>
  <c r="I428" i="6"/>
  <c r="L428" i="6" s="1"/>
  <c r="J428" i="6"/>
  <c r="I308" i="6"/>
  <c r="L308" i="6" s="1"/>
  <c r="J308" i="6"/>
  <c r="I149" i="6"/>
  <c r="L149" i="6" s="1"/>
  <c r="J149" i="6"/>
  <c r="I299" i="6"/>
  <c r="L299" i="6" s="1"/>
  <c r="J299" i="6"/>
  <c r="K299" i="6"/>
  <c r="I170" i="6"/>
  <c r="L170" i="6" s="1"/>
  <c r="J170" i="6"/>
  <c r="I406" i="6"/>
  <c r="L406" i="6" s="1"/>
  <c r="J406" i="6"/>
  <c r="K406" i="6"/>
  <c r="I402" i="6"/>
  <c r="L402" i="6" s="1"/>
  <c r="J402" i="6"/>
  <c r="K402" i="6"/>
  <c r="I413" i="6"/>
  <c r="L413" i="6" s="1"/>
  <c r="J413" i="6"/>
  <c r="I305" i="6"/>
  <c r="L305" i="6" s="1"/>
  <c r="J305" i="6"/>
  <c r="I82" i="6"/>
  <c r="L82" i="6" s="1"/>
  <c r="J82" i="6"/>
  <c r="I302" i="6"/>
  <c r="L302" i="6" s="1"/>
  <c r="J302" i="6"/>
  <c r="I179" i="6"/>
  <c r="L179" i="6" s="1"/>
  <c r="J179" i="6"/>
  <c r="I300" i="6"/>
  <c r="L300" i="6" s="1"/>
  <c r="J300" i="6"/>
  <c r="I78" i="6"/>
  <c r="L78" i="6" s="1"/>
  <c r="J78" i="6"/>
  <c r="I297" i="6"/>
  <c r="L297" i="6" s="1"/>
  <c r="J297" i="6"/>
  <c r="I312" i="6"/>
  <c r="L312" i="6" s="1"/>
  <c r="J312" i="6"/>
  <c r="K312" i="6"/>
  <c r="I313" i="6"/>
  <c r="L313" i="6" s="1"/>
  <c r="J313" i="6"/>
  <c r="K313" i="6"/>
  <c r="I314" i="6"/>
  <c r="L314" i="6" s="1"/>
  <c r="J314" i="6"/>
  <c r="K314" i="6"/>
  <c r="I315" i="6"/>
  <c r="L315" i="6" s="1"/>
  <c r="J315" i="6"/>
  <c r="K315" i="6"/>
  <c r="I316" i="6"/>
  <c r="L316" i="6" s="1"/>
  <c r="J316" i="6"/>
  <c r="K316" i="6"/>
  <c r="I317" i="6"/>
  <c r="L317" i="6" s="1"/>
  <c r="J317" i="6"/>
  <c r="K317" i="6"/>
  <c r="I318" i="6"/>
  <c r="L318" i="6" s="1"/>
  <c r="J318" i="6"/>
  <c r="K318" i="6"/>
  <c r="I319" i="6"/>
  <c r="L319" i="6" s="1"/>
  <c r="J319" i="6"/>
  <c r="K319" i="6"/>
  <c r="I320" i="6"/>
  <c r="L320" i="6" s="1"/>
  <c r="J320" i="6"/>
  <c r="K320" i="6"/>
  <c r="I321" i="6"/>
  <c r="L321" i="6" s="1"/>
  <c r="J321" i="6"/>
  <c r="K321" i="6"/>
  <c r="I322" i="6"/>
  <c r="L322" i="6" s="1"/>
  <c r="J322" i="6"/>
  <c r="K322" i="6"/>
  <c r="I323" i="6"/>
  <c r="L323" i="6" s="1"/>
  <c r="J323" i="6"/>
  <c r="K323" i="6"/>
  <c r="I324" i="6"/>
  <c r="L324" i="6" s="1"/>
  <c r="J324" i="6"/>
  <c r="K324" i="6"/>
  <c r="I325" i="6"/>
  <c r="L325" i="6" s="1"/>
  <c r="J325" i="6"/>
  <c r="K325" i="6"/>
  <c r="I326" i="6"/>
  <c r="L326" i="6" s="1"/>
  <c r="J326" i="6"/>
  <c r="K326" i="6"/>
  <c r="I327" i="6"/>
  <c r="L327" i="6" s="1"/>
  <c r="J327" i="6"/>
  <c r="K327" i="6"/>
  <c r="I328" i="6"/>
  <c r="L328" i="6" s="1"/>
  <c r="J328" i="6"/>
  <c r="K328" i="6"/>
  <c r="Q329" i="6" s="1"/>
  <c r="I329" i="6"/>
  <c r="L329" i="6" s="1"/>
  <c r="J329" i="6"/>
  <c r="K329" i="6"/>
  <c r="I330" i="6"/>
  <c r="L330" i="6" s="1"/>
  <c r="J330" i="6"/>
  <c r="K330" i="6"/>
  <c r="I331" i="6"/>
  <c r="L331" i="6" s="1"/>
  <c r="J331" i="6"/>
  <c r="K331" i="6"/>
  <c r="I332" i="6"/>
  <c r="L332" i="6" s="1"/>
  <c r="J332" i="6"/>
  <c r="K332" i="6"/>
  <c r="I333" i="6"/>
  <c r="L333" i="6" s="1"/>
  <c r="J333" i="6"/>
  <c r="K333" i="6"/>
  <c r="I334" i="6"/>
  <c r="L334" i="6" s="1"/>
  <c r="J334" i="6"/>
  <c r="K334" i="6"/>
  <c r="I335" i="6"/>
  <c r="L335" i="6" s="1"/>
  <c r="J335" i="6"/>
  <c r="K335" i="6"/>
  <c r="I336" i="6"/>
  <c r="L336" i="6" s="1"/>
  <c r="J336" i="6"/>
  <c r="K336" i="6"/>
  <c r="I337" i="6"/>
  <c r="L337" i="6" s="1"/>
  <c r="J337" i="6"/>
  <c r="K337" i="6"/>
  <c r="I338" i="6"/>
  <c r="L338" i="6" s="1"/>
  <c r="J338" i="6"/>
  <c r="K338" i="6"/>
  <c r="I339" i="6"/>
  <c r="L339" i="6" s="1"/>
  <c r="J339" i="6"/>
  <c r="K339" i="6"/>
  <c r="I340" i="6"/>
  <c r="L340" i="6" s="1"/>
  <c r="J340" i="6"/>
  <c r="K340" i="6"/>
  <c r="I341" i="6"/>
  <c r="L341" i="6" s="1"/>
  <c r="J341" i="6"/>
  <c r="K341" i="6"/>
  <c r="I342" i="6"/>
  <c r="L342" i="6" s="1"/>
  <c r="J342" i="6"/>
  <c r="K342" i="6"/>
  <c r="I343" i="6"/>
  <c r="L343" i="6" s="1"/>
  <c r="J343" i="6"/>
  <c r="K343" i="6"/>
  <c r="I344" i="6"/>
  <c r="L344" i="6" s="1"/>
  <c r="J344" i="6"/>
  <c r="K344" i="6"/>
  <c r="I345" i="6"/>
  <c r="L345" i="6" s="1"/>
  <c r="J345" i="6"/>
  <c r="K345" i="6"/>
  <c r="I346" i="6"/>
  <c r="L346" i="6" s="1"/>
  <c r="J346" i="6"/>
  <c r="K346" i="6"/>
  <c r="I347" i="6"/>
  <c r="L347" i="6" s="1"/>
  <c r="J347" i="6"/>
  <c r="K347" i="6"/>
  <c r="I348" i="6"/>
  <c r="L348" i="6" s="1"/>
  <c r="J348" i="6"/>
  <c r="K348" i="6"/>
  <c r="I349" i="6"/>
  <c r="L349" i="6" s="1"/>
  <c r="J349" i="6"/>
  <c r="K349" i="6"/>
  <c r="I350" i="6"/>
  <c r="L350" i="6" s="1"/>
  <c r="J350" i="6"/>
  <c r="K350" i="6"/>
  <c r="I351" i="6"/>
  <c r="L351" i="6" s="1"/>
  <c r="J351" i="6"/>
  <c r="K351" i="6"/>
  <c r="I352" i="6"/>
  <c r="L352" i="6" s="1"/>
  <c r="J352" i="6"/>
  <c r="K352" i="6"/>
  <c r="I353" i="6"/>
  <c r="L353" i="6" s="1"/>
  <c r="J353" i="6"/>
  <c r="K353" i="6"/>
  <c r="I354" i="6"/>
  <c r="L354" i="6" s="1"/>
  <c r="J354" i="6"/>
  <c r="K354" i="6"/>
  <c r="I355" i="6"/>
  <c r="L355" i="6" s="1"/>
  <c r="J355" i="6"/>
  <c r="K355" i="6"/>
  <c r="I356" i="6"/>
  <c r="L356" i="6" s="1"/>
  <c r="J356" i="6"/>
  <c r="K356" i="6"/>
  <c r="I357" i="6"/>
  <c r="L357" i="6" s="1"/>
  <c r="J357" i="6"/>
  <c r="K357" i="6"/>
  <c r="T362" i="6" s="1"/>
  <c r="I358" i="6"/>
  <c r="L358" i="6" s="1"/>
  <c r="J358" i="6"/>
  <c r="K358" i="6"/>
  <c r="I359" i="6"/>
  <c r="L359" i="6" s="1"/>
  <c r="J359" i="6"/>
  <c r="K359" i="6"/>
  <c r="T364" i="6" s="1"/>
  <c r="I360" i="6"/>
  <c r="L360" i="6" s="1"/>
  <c r="J360" i="6"/>
  <c r="K360" i="6"/>
  <c r="I361" i="6"/>
  <c r="L361" i="6" s="1"/>
  <c r="J361" i="6"/>
  <c r="K361" i="6"/>
  <c r="T366" i="6" s="1"/>
  <c r="I362" i="6"/>
  <c r="L362" i="6" s="1"/>
  <c r="J362" i="6"/>
  <c r="K362" i="6"/>
  <c r="I363" i="6"/>
  <c r="L363" i="6" s="1"/>
  <c r="J363" i="6"/>
  <c r="K363" i="6"/>
  <c r="I364" i="6"/>
  <c r="L364" i="6" s="1"/>
  <c r="J364" i="6"/>
  <c r="K364" i="6"/>
  <c r="I365" i="6"/>
  <c r="L365" i="6" s="1"/>
  <c r="J365" i="6"/>
  <c r="K365" i="6"/>
  <c r="Q366" i="6" s="1"/>
  <c r="I366" i="6"/>
  <c r="L366" i="6" s="1"/>
  <c r="J366" i="6"/>
  <c r="K366" i="6"/>
  <c r="I401" i="6"/>
  <c r="L401" i="6" s="1"/>
  <c r="I59" i="6"/>
  <c r="L59" i="6" s="1"/>
  <c r="I480" i="6"/>
  <c r="L480" i="6" s="1"/>
  <c r="I109" i="6"/>
  <c r="L109" i="6" s="1"/>
  <c r="I422" i="6"/>
  <c r="L422" i="6" s="1"/>
  <c r="I102" i="6"/>
  <c r="L102" i="6" s="1"/>
  <c r="I45" i="6"/>
  <c r="L45" i="6" s="1"/>
  <c r="I131" i="6"/>
  <c r="L131" i="6" s="1"/>
  <c r="I36" i="6"/>
  <c r="L36" i="6" s="1"/>
  <c r="I213" i="6"/>
  <c r="L213" i="6" s="1"/>
  <c r="I204" i="6"/>
  <c r="L204" i="6" s="1"/>
  <c r="I207" i="6"/>
  <c r="L207" i="6" s="1"/>
  <c r="I439" i="6"/>
  <c r="L439" i="6" s="1"/>
  <c r="I89" i="6"/>
  <c r="L89" i="6" s="1"/>
  <c r="I172" i="6"/>
  <c r="L172" i="6" s="1"/>
  <c r="I454" i="6"/>
  <c r="L454" i="6" s="1"/>
  <c r="I124" i="6"/>
  <c r="L124" i="6" s="1"/>
  <c r="I35" i="6"/>
  <c r="L35" i="6" s="1"/>
  <c r="I216" i="6"/>
  <c r="L216" i="6" s="1"/>
  <c r="I395" i="6"/>
  <c r="L395" i="6" s="1"/>
  <c r="I214" i="6"/>
  <c r="L214" i="6" s="1"/>
  <c r="I431" i="6"/>
  <c r="L431" i="6" s="1"/>
  <c r="I64" i="6"/>
  <c r="L64" i="6" s="1"/>
  <c r="I377" i="6"/>
  <c r="L377" i="6" s="1"/>
  <c r="I389" i="6"/>
  <c r="L389" i="6" s="1"/>
  <c r="I420" i="6"/>
  <c r="L420" i="6" s="1"/>
  <c r="I367" i="6"/>
  <c r="L367" i="6" s="1"/>
  <c r="I87" i="6"/>
  <c r="L87" i="6" s="1"/>
  <c r="I176" i="6"/>
  <c r="L176" i="6" s="1"/>
  <c r="I140" i="6"/>
  <c r="L140" i="6" s="1"/>
  <c r="I76" i="6"/>
  <c r="L76" i="6" s="1"/>
  <c r="I490" i="6"/>
  <c r="L490" i="6" s="1"/>
  <c r="I100" i="6"/>
  <c r="L100" i="6" s="1"/>
  <c r="I215" i="6"/>
  <c r="L215" i="6" s="1"/>
  <c r="I457" i="6"/>
  <c r="L457" i="6" s="1"/>
  <c r="I218" i="6"/>
  <c r="L218" i="6" s="1"/>
  <c r="I225" i="6"/>
  <c r="L225" i="6" s="1"/>
  <c r="I433" i="6"/>
  <c r="L433" i="6" s="1"/>
  <c r="I212" i="6"/>
  <c r="L212" i="6" s="1"/>
  <c r="I139" i="6"/>
  <c r="L139" i="6" s="1"/>
  <c r="I44" i="6"/>
  <c r="L44" i="6" s="1"/>
  <c r="I464" i="6"/>
  <c r="L464" i="6" s="1"/>
  <c r="I503" i="6"/>
  <c r="L503" i="6" s="1"/>
  <c r="I474" i="6"/>
  <c r="L474" i="6" s="1"/>
  <c r="I477" i="6"/>
  <c r="L477" i="6" s="1"/>
  <c r="I196" i="6"/>
  <c r="L196" i="6" s="1"/>
  <c r="I469" i="6"/>
  <c r="L469" i="6" s="1"/>
  <c r="I416" i="6"/>
  <c r="L416" i="6" s="1"/>
  <c r="I447" i="6"/>
  <c r="L447" i="6" s="1"/>
  <c r="I388" i="6"/>
  <c r="L388" i="6" s="1"/>
  <c r="I498" i="6"/>
  <c r="L498" i="6" s="1"/>
  <c r="I228" i="6"/>
  <c r="L228" i="6" s="1"/>
  <c r="I419" i="6"/>
  <c r="L419" i="6" s="1"/>
  <c r="I442" i="6"/>
  <c r="L442" i="6" s="1"/>
  <c r="I104" i="6"/>
  <c r="L104" i="6" s="1"/>
  <c r="I96" i="6"/>
  <c r="L96" i="6" s="1"/>
  <c r="I380" i="6"/>
  <c r="L380" i="6" s="1"/>
  <c r="I436" i="6"/>
  <c r="L436" i="6" s="1"/>
  <c r="I234" i="6"/>
  <c r="L234" i="6" s="1"/>
  <c r="I283" i="6"/>
  <c r="L283" i="6" s="1"/>
  <c r="I231" i="6"/>
  <c r="L231" i="6" s="1"/>
  <c r="I421" i="6"/>
  <c r="L421" i="6" s="1"/>
  <c r="I483" i="6"/>
  <c r="L483" i="6" s="1"/>
  <c r="I85" i="6"/>
  <c r="L85" i="6" s="1"/>
  <c r="I68" i="6"/>
  <c r="L68" i="6" s="1"/>
  <c r="I81" i="6"/>
  <c r="L81" i="6" s="1"/>
  <c r="I450" i="6"/>
  <c r="L450" i="6" s="1"/>
  <c r="I30" i="6"/>
  <c r="L30" i="6" s="1"/>
  <c r="I113" i="6"/>
  <c r="L113" i="6" s="1"/>
  <c r="I49" i="6"/>
  <c r="L49" i="6" s="1"/>
  <c r="I130" i="6"/>
  <c r="L130" i="6" s="1"/>
  <c r="I202" i="6"/>
  <c r="L202" i="6" s="1"/>
  <c r="I400" i="6"/>
  <c r="L400" i="6" s="1"/>
  <c r="I57" i="6"/>
  <c r="L57" i="6" s="1"/>
  <c r="I374" i="6"/>
  <c r="L374" i="6" s="1"/>
  <c r="I426" i="6"/>
  <c r="L426" i="6" s="1"/>
  <c r="I501" i="6"/>
  <c r="L501" i="6" s="1"/>
  <c r="I151" i="6"/>
  <c r="L151" i="6" s="1"/>
  <c r="I382" i="6"/>
  <c r="L382" i="6" s="1"/>
  <c r="I147" i="6"/>
  <c r="L147" i="6" s="1"/>
  <c r="I177" i="6"/>
  <c r="L177" i="6" s="1"/>
  <c r="I391" i="6"/>
  <c r="L391" i="6" s="1"/>
  <c r="I101" i="6"/>
  <c r="L101" i="6" s="1"/>
  <c r="I63" i="6"/>
  <c r="L63" i="6" s="1"/>
  <c r="I115" i="6"/>
  <c r="L115" i="6" s="1"/>
  <c r="I94" i="6"/>
  <c r="L94" i="6" s="1"/>
  <c r="I98" i="6"/>
  <c r="L98" i="6" s="1"/>
  <c r="I278" i="6"/>
  <c r="L278" i="6" s="1"/>
  <c r="I424" i="6"/>
  <c r="L424" i="6" s="1"/>
  <c r="I145" i="6"/>
  <c r="L145" i="6" s="1"/>
  <c r="I484" i="6"/>
  <c r="L484" i="6" s="1"/>
  <c r="I478" i="6"/>
  <c r="L478" i="6" s="1"/>
  <c r="I34" i="6"/>
  <c r="L34" i="6" s="1"/>
  <c r="I504" i="6"/>
  <c r="L504" i="6" s="1"/>
  <c r="I466" i="6"/>
  <c r="L466" i="6" s="1"/>
  <c r="I479" i="6"/>
  <c r="L479" i="6" s="1"/>
  <c r="I240" i="6"/>
  <c r="L240" i="6" s="1"/>
  <c r="I126" i="6"/>
  <c r="L126" i="6" s="1"/>
  <c r="I222" i="6"/>
  <c r="L222" i="6" s="1"/>
  <c r="I230" i="6"/>
  <c r="L230" i="6" s="1"/>
  <c r="I399" i="6"/>
  <c r="L399" i="6" s="1"/>
  <c r="I375" i="6"/>
  <c r="L375" i="6" s="1"/>
  <c r="I378" i="6"/>
  <c r="L378" i="6" s="1"/>
  <c r="I493" i="6"/>
  <c r="L493" i="6" s="1"/>
  <c r="I392" i="6"/>
  <c r="L392" i="6" s="1"/>
  <c r="I74" i="6"/>
  <c r="L74" i="6" s="1"/>
  <c r="I72" i="6"/>
  <c r="L72" i="6" s="1"/>
  <c r="I29" i="6"/>
  <c r="L29" i="6" s="1"/>
  <c r="I95" i="6"/>
  <c r="L95" i="6" s="1"/>
  <c r="I268" i="6"/>
  <c r="L268" i="6" s="1"/>
  <c r="I50" i="6"/>
  <c r="L50" i="6" s="1"/>
  <c r="I217" i="6"/>
  <c r="L217" i="6" s="1"/>
  <c r="I224" i="6"/>
  <c r="L224" i="6" s="1"/>
  <c r="I496" i="6"/>
  <c r="L496" i="6" s="1"/>
  <c r="I195" i="6"/>
  <c r="L195" i="6" s="1"/>
  <c r="I232" i="6"/>
  <c r="L232" i="6" s="1"/>
  <c r="I58" i="6"/>
  <c r="L58" i="6" s="1"/>
  <c r="I499" i="6"/>
  <c r="L499" i="6" s="1"/>
  <c r="I220" i="6"/>
  <c r="L220" i="6" s="1"/>
  <c r="I168" i="6"/>
  <c r="L168" i="6" s="1"/>
  <c r="I481" i="6"/>
  <c r="L481" i="6" s="1"/>
  <c r="I272" i="6"/>
  <c r="L272" i="6" s="1"/>
  <c r="I371" i="6"/>
  <c r="L371" i="6" s="1"/>
  <c r="I455" i="6"/>
  <c r="L455" i="6" s="1"/>
  <c r="I462" i="6"/>
  <c r="L462" i="6" s="1"/>
  <c r="I275" i="6"/>
  <c r="L275" i="6" s="1"/>
  <c r="I226" i="6"/>
  <c r="L226" i="6" s="1"/>
  <c r="I88" i="6"/>
  <c r="L88" i="6" s="1"/>
  <c r="I432" i="6"/>
  <c r="L432" i="6" s="1"/>
  <c r="I40" i="6"/>
  <c r="L40" i="6" s="1"/>
  <c r="I129" i="6"/>
  <c r="L129" i="6" s="1"/>
  <c r="I122" i="6"/>
  <c r="L122" i="6" s="1"/>
  <c r="I91" i="6"/>
  <c r="L91" i="6" s="1"/>
  <c r="I489" i="6"/>
  <c r="L489" i="6" s="1"/>
  <c r="I211" i="6"/>
  <c r="L211" i="6" s="1"/>
  <c r="I123" i="6"/>
  <c r="L123" i="6" s="1"/>
  <c r="I105" i="6"/>
  <c r="L105" i="6" s="1"/>
  <c r="I500" i="6"/>
  <c r="L500" i="6" s="1"/>
  <c r="I281" i="6"/>
  <c r="L281" i="6" s="1"/>
  <c r="I90" i="6"/>
  <c r="L90" i="6" s="1"/>
  <c r="I386" i="6"/>
  <c r="L386" i="6" s="1"/>
  <c r="I236" i="6"/>
  <c r="L236" i="6" s="1"/>
  <c r="I396" i="6"/>
  <c r="L396" i="6" s="1"/>
  <c r="I440" i="6"/>
  <c r="L440" i="6" s="1"/>
  <c r="I276" i="6"/>
  <c r="L276" i="6" s="1"/>
  <c r="I373" i="6"/>
  <c r="L373" i="6" s="1"/>
  <c r="I79" i="6"/>
  <c r="L79" i="6" s="1"/>
  <c r="I397" i="6"/>
  <c r="L397" i="6" s="1"/>
  <c r="I132" i="6"/>
  <c r="L132" i="6" s="1"/>
  <c r="I376" i="6"/>
  <c r="L376" i="6" s="1"/>
  <c r="I146" i="6"/>
  <c r="L146" i="6" s="1"/>
  <c r="I497" i="6"/>
  <c r="L497" i="6" s="1"/>
  <c r="I55" i="6"/>
  <c r="L55" i="6" s="1"/>
  <c r="I471" i="6"/>
  <c r="L471" i="6" s="1"/>
  <c r="I61" i="6"/>
  <c r="L61" i="6" s="1"/>
  <c r="I368" i="6"/>
  <c r="L368" i="6" s="1"/>
  <c r="I423" i="6"/>
  <c r="L423" i="6" s="1"/>
  <c r="I60" i="6"/>
  <c r="L60" i="6" s="1"/>
  <c r="I148" i="6"/>
  <c r="L148" i="6" s="1"/>
  <c r="I150" i="6"/>
  <c r="L150" i="6" s="1"/>
  <c r="I487" i="6"/>
  <c r="L487" i="6" s="1"/>
  <c r="I205" i="6"/>
  <c r="L205" i="6" s="1"/>
  <c r="I125" i="6"/>
  <c r="L125" i="6" s="1"/>
  <c r="I394" i="6"/>
  <c r="L394" i="6" s="1"/>
  <c r="I282" i="6"/>
  <c r="L282" i="6" s="1"/>
  <c r="I37" i="6"/>
  <c r="L37" i="6" s="1"/>
  <c r="I199" i="6"/>
  <c r="L199" i="6" s="1"/>
  <c r="I284" i="6"/>
  <c r="L284" i="6" s="1"/>
  <c r="I174" i="6"/>
  <c r="L174" i="6" s="1"/>
  <c r="I430" i="6"/>
  <c r="L430" i="6" s="1"/>
  <c r="I453" i="6"/>
  <c r="L453" i="6" s="1"/>
  <c r="I41" i="6"/>
  <c r="L41" i="6" s="1"/>
  <c r="I223" i="6"/>
  <c r="L223" i="6" s="1"/>
  <c r="I461" i="6"/>
  <c r="L461" i="6" s="1"/>
  <c r="I227" i="6"/>
  <c r="L227" i="6" s="1"/>
  <c r="I65" i="6"/>
  <c r="L65" i="6" s="1"/>
  <c r="I62" i="6"/>
  <c r="L62" i="6" s="1"/>
  <c r="I473" i="6"/>
  <c r="L473" i="6" s="1"/>
  <c r="I415" i="6"/>
  <c r="L415" i="6" s="1"/>
  <c r="I280" i="6"/>
  <c r="L280" i="6" s="1"/>
  <c r="I446" i="6"/>
  <c r="L446" i="6" s="1"/>
  <c r="I468" i="6"/>
  <c r="L468" i="6" s="1"/>
  <c r="I70" i="6"/>
  <c r="L70" i="6" s="1"/>
  <c r="I69" i="6"/>
  <c r="L69" i="6" s="1"/>
  <c r="I438" i="6"/>
  <c r="L438" i="6" s="1"/>
  <c r="I92" i="6"/>
  <c r="L92" i="6" s="1"/>
  <c r="I285" i="6"/>
  <c r="L285" i="6" s="1"/>
  <c r="I269" i="6"/>
  <c r="L269" i="6" s="1"/>
  <c r="I407" i="6"/>
  <c r="L407" i="6" s="1"/>
  <c r="I169" i="6"/>
  <c r="L169" i="6" s="1"/>
  <c r="I127" i="6"/>
  <c r="L127" i="6" s="1"/>
  <c r="I99" i="6"/>
  <c r="L99" i="6" s="1"/>
  <c r="I408" i="6"/>
  <c r="L408" i="6" s="1"/>
  <c r="I239" i="6"/>
  <c r="L239" i="6" s="1"/>
  <c r="I200" i="6"/>
  <c r="L200" i="6" s="1"/>
  <c r="I75" i="6"/>
  <c r="L75" i="6" s="1"/>
  <c r="I128" i="6"/>
  <c r="L128" i="6" s="1"/>
  <c r="I43" i="6"/>
  <c r="L43" i="6" s="1"/>
  <c r="I112" i="6"/>
  <c r="L112" i="6" s="1"/>
  <c r="I277" i="6"/>
  <c r="L277" i="6" s="1"/>
  <c r="I279" i="6"/>
  <c r="L279" i="6" s="1"/>
  <c r="I502" i="6"/>
  <c r="L502" i="6" s="1"/>
  <c r="I404" i="6"/>
  <c r="L404" i="6" s="1"/>
  <c r="I410" i="6"/>
  <c r="L410" i="6" s="1"/>
  <c r="I411" i="6"/>
  <c r="L411" i="6" s="1"/>
  <c r="I309" i="6"/>
  <c r="L309" i="6" s="1"/>
  <c r="I42" i="6"/>
  <c r="L42" i="6" s="1"/>
  <c r="I492" i="6"/>
  <c r="L492" i="6" s="1"/>
  <c r="I379" i="6"/>
  <c r="L379" i="6" s="1"/>
  <c r="I32" i="6"/>
  <c r="L32" i="6" s="1"/>
  <c r="I459" i="6"/>
  <c r="L459" i="6" s="1"/>
  <c r="I384" i="6"/>
  <c r="L384" i="6" s="1"/>
  <c r="I274" i="6"/>
  <c r="L274" i="6" s="1"/>
  <c r="I271" i="6"/>
  <c r="L271" i="6" s="1"/>
  <c r="I135" i="6"/>
  <c r="L135" i="6" s="1"/>
  <c r="I103" i="6"/>
  <c r="L103" i="6" s="1"/>
  <c r="I143" i="6"/>
  <c r="L143" i="6" s="1"/>
  <c r="I171" i="6"/>
  <c r="L171" i="6" s="1"/>
  <c r="I86" i="6"/>
  <c r="L86" i="6" s="1"/>
  <c r="I486" i="6"/>
  <c r="L486" i="6" s="1"/>
  <c r="I434" i="6"/>
  <c r="L434" i="6" s="1"/>
  <c r="I427" i="6"/>
  <c r="L427" i="6" s="1"/>
  <c r="I33" i="6"/>
  <c r="L33" i="6" s="1"/>
  <c r="I108" i="6"/>
  <c r="L108" i="6" s="1"/>
  <c r="I310" i="6"/>
  <c r="L310" i="6" s="1"/>
  <c r="I93" i="6"/>
  <c r="L93" i="6" s="1"/>
  <c r="I505" i="6"/>
  <c r="L505" i="6" s="1"/>
  <c r="I80" i="6"/>
  <c r="L80" i="6" s="1"/>
  <c r="I138" i="6"/>
  <c r="L138" i="6" s="1"/>
  <c r="I451" i="6"/>
  <c r="L451" i="6" s="1"/>
  <c r="I51" i="6"/>
  <c r="L51" i="6" s="1"/>
  <c r="I385" i="6"/>
  <c r="L385" i="6" s="1"/>
  <c r="I494" i="6"/>
  <c r="L494" i="6" s="1"/>
  <c r="I71" i="6"/>
  <c r="L71" i="6" s="1"/>
  <c r="I83" i="6"/>
  <c r="L83" i="6" s="1"/>
  <c r="I238" i="6"/>
  <c r="L238" i="6" s="1"/>
  <c r="I54" i="6"/>
  <c r="L54" i="6" s="1"/>
  <c r="I291" i="6"/>
  <c r="L291" i="6" s="1"/>
  <c r="I197" i="6"/>
  <c r="L197" i="6" s="1"/>
  <c r="I369" i="6"/>
  <c r="L369" i="6" s="1"/>
  <c r="I134" i="6"/>
  <c r="L134" i="6" s="1"/>
  <c r="I417" i="6"/>
  <c r="L417" i="6" s="1"/>
  <c r="I409" i="6"/>
  <c r="L409" i="6" s="1"/>
  <c r="I475" i="6"/>
  <c r="L475" i="6" s="1"/>
  <c r="I178" i="6"/>
  <c r="L178" i="6" s="1"/>
  <c r="I448" i="6"/>
  <c r="L448" i="6" s="1"/>
  <c r="I398" i="6"/>
  <c r="L398" i="6" s="1"/>
  <c r="I465" i="6"/>
  <c r="L465" i="6" s="1"/>
  <c r="I107" i="6"/>
  <c r="L107" i="6" s="1"/>
  <c r="I235" i="6"/>
  <c r="L235" i="6" s="1"/>
  <c r="I470" i="6"/>
  <c r="L470" i="6" s="1"/>
  <c r="I485" i="6"/>
  <c r="L485" i="6" s="1"/>
  <c r="I298" i="6"/>
  <c r="L298" i="6" s="1"/>
  <c r="I412" i="6"/>
  <c r="L412" i="6" s="1"/>
  <c r="I286" i="6"/>
  <c r="L286" i="6" s="1"/>
  <c r="I152" i="6"/>
  <c r="L152" i="6" s="1"/>
  <c r="I28" i="6"/>
  <c r="L28" i="6" s="1"/>
  <c r="I425" i="6"/>
  <c r="L425" i="6" s="1"/>
  <c r="I405" i="6"/>
  <c r="L405" i="6" s="1"/>
  <c r="I52" i="6"/>
  <c r="L52" i="6" s="1"/>
  <c r="I491" i="6"/>
  <c r="L491" i="6" s="1"/>
  <c r="I418" i="6"/>
  <c r="L418" i="6" s="1"/>
  <c r="I390" i="6"/>
  <c r="L390" i="6" s="1"/>
  <c r="I270" i="6"/>
  <c r="L270" i="6" s="1"/>
  <c r="I48" i="6"/>
  <c r="L48" i="6" s="1"/>
  <c r="I73" i="6"/>
  <c r="L73" i="6" s="1"/>
  <c r="I311" i="6"/>
  <c r="L311" i="6" s="1"/>
  <c r="I66" i="6"/>
  <c r="L66" i="6" s="1"/>
  <c r="I456" i="6"/>
  <c r="L456" i="6" s="1"/>
  <c r="I463" i="6"/>
  <c r="L463" i="6" s="1"/>
  <c r="I292" i="6"/>
  <c r="L292" i="6" s="1"/>
  <c r="I273" i="6"/>
  <c r="L273" i="6" s="1"/>
  <c r="I304" i="6"/>
  <c r="L304" i="6" s="1"/>
  <c r="I121" i="6"/>
  <c r="L121" i="6" s="1"/>
  <c r="I144" i="6"/>
  <c r="L144" i="6" s="1"/>
  <c r="I237" i="6"/>
  <c r="L237" i="6" s="1"/>
  <c r="I233" i="6"/>
  <c r="L233" i="6" s="1"/>
  <c r="I77" i="6"/>
  <c r="L77" i="6" s="1"/>
  <c r="I290" i="6"/>
  <c r="L290" i="6" s="1"/>
  <c r="I53" i="6"/>
  <c r="L53" i="6" s="1"/>
  <c r="I441" i="6"/>
  <c r="L441" i="6" s="1"/>
  <c r="I137" i="6"/>
  <c r="L137" i="6" s="1"/>
  <c r="I387" i="6"/>
  <c r="L387" i="6" s="1"/>
  <c r="I173" i="6"/>
  <c r="L173" i="6" s="1"/>
  <c r="I301" i="6"/>
  <c r="L301" i="6" s="1"/>
  <c r="I295" i="6"/>
  <c r="L295" i="6" s="1"/>
  <c r="I142" i="6"/>
  <c r="L142" i="6" s="1"/>
  <c r="I306" i="6"/>
  <c r="L306" i="6" s="1"/>
  <c r="I293" i="6"/>
  <c r="L293" i="6" s="1"/>
  <c r="I111" i="6"/>
  <c r="L111" i="6" s="1"/>
  <c r="I67" i="6"/>
  <c r="L67" i="6" s="1"/>
  <c r="I303" i="6"/>
  <c r="L303" i="6" s="1"/>
  <c r="I444" i="6"/>
  <c r="L444" i="6" s="1"/>
  <c r="I467" i="6"/>
  <c r="L467" i="6" s="1"/>
  <c r="I201" i="6"/>
  <c r="L201" i="6" s="1"/>
  <c r="I106" i="6"/>
  <c r="L106" i="6" s="1"/>
  <c r="I429" i="6"/>
  <c r="L429" i="6" s="1"/>
  <c r="I472" i="6"/>
  <c r="L472" i="6" s="1"/>
  <c r="I437" i="6"/>
  <c r="L437" i="6" s="1"/>
  <c r="I198" i="6"/>
  <c r="L198" i="6" s="1"/>
  <c r="I38" i="6"/>
  <c r="L38" i="6" s="1"/>
  <c r="I476" i="6"/>
  <c r="L476" i="6" s="1"/>
  <c r="I229" i="6"/>
  <c r="L229" i="6" s="1"/>
  <c r="I460" i="6"/>
  <c r="L460" i="6" s="1"/>
  <c r="I141" i="6"/>
  <c r="L141" i="6" s="1"/>
  <c r="I56" i="6"/>
  <c r="L56" i="6" s="1"/>
  <c r="I47" i="6"/>
  <c r="L47" i="6" s="1"/>
  <c r="I482" i="6"/>
  <c r="L482" i="6" s="1"/>
  <c r="I403" i="6"/>
  <c r="L403" i="6" s="1"/>
  <c r="I383" i="6"/>
  <c r="L383" i="6" s="1"/>
  <c r="I372" i="6"/>
  <c r="L372" i="6" s="1"/>
  <c r="I488" i="6"/>
  <c r="L488" i="6" s="1"/>
  <c r="I219" i="6"/>
  <c r="L219" i="6" s="1"/>
  <c r="I287" i="6"/>
  <c r="L287" i="6" s="1"/>
  <c r="I84" i="6"/>
  <c r="L84" i="6" s="1"/>
  <c r="I452" i="6"/>
  <c r="L452" i="6" s="1"/>
  <c r="I495" i="6"/>
  <c r="L495" i="6" s="1"/>
  <c r="I180" i="6"/>
  <c r="L180" i="6" s="1"/>
  <c r="I31" i="6"/>
  <c r="L31" i="6" s="1"/>
  <c r="I445" i="6"/>
  <c r="L445" i="6" s="1"/>
  <c r="I296" i="6"/>
  <c r="L296" i="6" s="1"/>
  <c r="I414" i="6"/>
  <c r="L414" i="6" s="1"/>
  <c r="I393" i="6"/>
  <c r="L393" i="6" s="1"/>
  <c r="I206" i="6"/>
  <c r="L206" i="6" s="1"/>
  <c r="I133" i="6"/>
  <c r="L133" i="6" s="1"/>
  <c r="I294" i="6"/>
  <c r="L294" i="6" s="1"/>
  <c r="I435" i="6"/>
  <c r="L435" i="6" s="1"/>
  <c r="I370" i="6"/>
  <c r="L370" i="6" s="1"/>
  <c r="I203" i="6"/>
  <c r="L203" i="6" s="1"/>
  <c r="I307" i="6"/>
  <c r="L307" i="6" s="1"/>
  <c r="I289" i="6"/>
  <c r="L289" i="6" s="1"/>
  <c r="I449" i="6"/>
  <c r="L449" i="6" s="1"/>
  <c r="I136" i="6"/>
  <c r="L136" i="6" s="1"/>
  <c r="I194" i="6"/>
  <c r="L194" i="6" s="1"/>
  <c r="N405" i="6"/>
  <c r="N214" i="6"/>
  <c r="N499" i="6"/>
  <c r="N429" i="6"/>
  <c r="N68" i="6"/>
  <c r="N36" i="6"/>
  <c r="N279" i="6"/>
  <c r="N170" i="6"/>
  <c r="N448" i="6"/>
  <c r="N373" i="6"/>
  <c r="N136" i="6"/>
  <c r="N173" i="6"/>
  <c r="N50" i="6"/>
  <c r="N287" i="6"/>
  <c r="N456" i="6"/>
  <c r="N218" i="6"/>
  <c r="N397" i="6"/>
  <c r="N51" i="6"/>
  <c r="N291" i="6"/>
  <c r="N480" i="6"/>
  <c r="N237" i="6"/>
  <c r="N462" i="6"/>
  <c r="N131" i="6"/>
  <c r="N379" i="6"/>
  <c r="N384" i="6"/>
  <c r="N236" i="6"/>
  <c r="N474" i="6"/>
  <c r="N421" i="6"/>
  <c r="N391" i="6"/>
  <c r="N444" i="6"/>
  <c r="N388" i="6"/>
  <c r="N289" i="6"/>
  <c r="N33" i="6"/>
  <c r="N109" i="6"/>
  <c r="N149" i="6"/>
  <c r="N168" i="6"/>
  <c r="N278" i="6"/>
  <c r="N84" i="6"/>
  <c r="N231" i="6"/>
  <c r="N268" i="6"/>
  <c r="N505" i="6"/>
  <c r="N128" i="6"/>
  <c r="N447" i="6"/>
  <c r="N91" i="6"/>
  <c r="N498" i="6"/>
  <c r="N378" i="6"/>
  <c r="N206" i="6"/>
  <c r="N143" i="6"/>
  <c r="N492" i="6"/>
  <c r="N86" i="6"/>
  <c r="N277" i="6"/>
  <c r="N216" i="6"/>
  <c r="N311" i="6"/>
  <c r="N483" i="6"/>
  <c r="N112" i="6"/>
  <c r="N420" i="6"/>
  <c r="N308" i="6"/>
  <c r="N425" i="6"/>
  <c r="N449" i="6"/>
  <c r="N95" i="6"/>
  <c r="N404" i="6"/>
  <c r="N52" i="6"/>
  <c r="N459" i="6"/>
  <c r="N288" i="6"/>
  <c r="N410" i="6"/>
  <c r="N175" i="6"/>
  <c r="N290" i="6"/>
  <c r="N66" i="6"/>
  <c r="N446" i="6"/>
  <c r="N497" i="6"/>
  <c r="N439" i="6"/>
  <c r="N60" i="6"/>
  <c r="N392" i="6"/>
  <c r="N307" i="6"/>
  <c r="N147" i="6"/>
  <c r="N383" i="6"/>
  <c r="N130" i="6"/>
  <c r="N63" i="6"/>
  <c r="N304" i="6"/>
  <c r="N56" i="6"/>
  <c r="N472" i="6"/>
  <c r="N62" i="6"/>
  <c r="N141" i="6"/>
  <c r="N424" i="6"/>
  <c r="N402" i="6"/>
  <c r="N217" i="6"/>
  <c r="N478" i="6"/>
  <c r="N488" i="6"/>
  <c r="N204" i="6"/>
  <c r="N377" i="6"/>
  <c r="N463" i="6"/>
  <c r="N372" i="6"/>
  <c r="N234" i="6"/>
  <c r="N406" i="6"/>
  <c r="N382" i="6"/>
  <c r="N286" i="6"/>
  <c r="N414" i="6"/>
  <c r="N44" i="6"/>
  <c r="N298" i="6"/>
  <c r="N467" i="6"/>
  <c r="N400" i="6"/>
  <c r="N138" i="6"/>
  <c r="N495" i="6"/>
  <c r="N486" i="6"/>
  <c r="N59" i="6"/>
  <c r="N126" i="6"/>
  <c r="N110" i="6"/>
  <c r="N305" i="6"/>
  <c r="N169" i="6"/>
  <c r="N275" i="6"/>
  <c r="N461" i="6"/>
  <c r="N433" i="6"/>
  <c r="N375" i="6"/>
  <c r="N100" i="6"/>
  <c r="N454" i="6"/>
  <c r="N428" i="6"/>
  <c r="N140" i="6"/>
  <c r="N470" i="6"/>
  <c r="N232" i="6"/>
  <c r="N491" i="6"/>
  <c r="N77" i="6"/>
  <c r="N300" i="6"/>
  <c r="N90" i="6"/>
  <c r="N151" i="6"/>
  <c r="N224" i="6"/>
  <c r="N409" i="6"/>
  <c r="N28" i="6"/>
  <c r="N458" i="6"/>
  <c r="N413" i="6"/>
  <c r="N238" i="6"/>
  <c r="N82" i="6"/>
  <c r="N285" i="6"/>
  <c r="N469" i="6"/>
  <c r="N134" i="6"/>
  <c r="N284" i="6"/>
  <c r="N485" i="6"/>
  <c r="N195" i="6"/>
  <c r="N418" i="6"/>
  <c r="N29" i="6"/>
  <c r="N240" i="6"/>
  <c r="N376" i="6"/>
  <c r="N370" i="6"/>
  <c r="N455" i="6"/>
  <c r="N427" i="6"/>
  <c r="N107" i="6"/>
  <c r="N213" i="6"/>
  <c r="N194" i="6"/>
  <c r="N299" i="6"/>
  <c r="N276" i="6"/>
  <c r="N419" i="6"/>
  <c r="N434" i="6"/>
  <c r="N121" i="6"/>
  <c r="N503" i="6"/>
  <c r="N225" i="6"/>
  <c r="N441" i="6"/>
  <c r="N471" i="6"/>
  <c r="N70" i="6"/>
  <c r="N477" i="6"/>
  <c r="N146" i="6"/>
  <c r="N401" i="6"/>
  <c r="N494" i="6"/>
  <c r="N396" i="6"/>
  <c r="N445" i="6"/>
  <c r="N390" i="6"/>
  <c r="N205" i="6"/>
  <c r="N32" i="6"/>
  <c r="N386" i="6"/>
  <c r="N381" i="6"/>
  <c r="N127" i="6"/>
  <c r="N504" i="6"/>
  <c r="N124" i="6"/>
  <c r="N145" i="6"/>
  <c r="N88" i="6"/>
  <c r="N374" i="6"/>
  <c r="N219" i="6"/>
  <c r="N113" i="6"/>
  <c r="N412" i="6"/>
  <c r="N460" i="6"/>
  <c r="N367" i="6"/>
  <c r="N58" i="6"/>
  <c r="N296" i="6"/>
  <c r="N440" i="6"/>
  <c r="N484" i="6"/>
  <c r="N452" i="6"/>
  <c r="N431" i="6"/>
  <c r="N89" i="6"/>
  <c r="N493" i="6"/>
  <c r="N220" i="6"/>
  <c r="N230" i="6"/>
  <c r="N479" i="6"/>
  <c r="N426" i="6"/>
  <c r="N302" i="6"/>
  <c r="N270" i="6"/>
  <c r="N274" i="6"/>
  <c r="N212" i="6"/>
  <c r="C109" i="4"/>
  <c r="C171" i="4"/>
  <c r="C160" i="4"/>
  <c r="E47" i="1"/>
  <c r="K376" i="6" s="1"/>
  <c r="E86" i="1"/>
  <c r="E48" i="1"/>
  <c r="E90" i="1"/>
  <c r="E56" i="1"/>
  <c r="K285" i="6" s="1"/>
  <c r="E75" i="1"/>
  <c r="K475" i="6" s="1"/>
  <c r="K497" i="6"/>
  <c r="E55" i="1"/>
  <c r="E46" i="1"/>
  <c r="K129" i="6" s="1"/>
  <c r="E49" i="1"/>
  <c r="E89" i="1"/>
  <c r="E81" i="1"/>
  <c r="K300" i="6" s="1"/>
  <c r="E76" i="1"/>
  <c r="E60" i="1"/>
  <c r="K502" i="6" s="1"/>
  <c r="E31" i="1"/>
  <c r="E73" i="1"/>
  <c r="K372" i="6" s="1"/>
  <c r="E69" i="1"/>
  <c r="E41" i="1"/>
  <c r="E50" i="1"/>
  <c r="E33" i="1"/>
  <c r="K409" i="6" s="1"/>
  <c r="E96" i="1"/>
  <c r="K203" i="6" s="1"/>
  <c r="E87" i="1"/>
  <c r="E51" i="1"/>
  <c r="E25" i="1"/>
  <c r="E94" i="1"/>
  <c r="E80" i="1"/>
  <c r="K305" i="6" s="1"/>
  <c r="E59" i="1"/>
  <c r="E43" i="1"/>
  <c r="E35" i="1"/>
  <c r="E18" i="1"/>
  <c r="E26" i="1"/>
  <c r="E17" i="1"/>
  <c r="E24" i="1"/>
  <c r="E70" i="1"/>
  <c r="E52" i="1"/>
  <c r="K109" i="6" s="1"/>
  <c r="E63" i="1"/>
  <c r="E27" i="1"/>
  <c r="E95" i="1"/>
  <c r="E77" i="1"/>
  <c r="E40" i="1"/>
  <c r="K455" i="6" s="1"/>
  <c r="E29" i="1"/>
  <c r="E88" i="1"/>
  <c r="E53" i="1"/>
  <c r="K62" i="6" s="1"/>
  <c r="E15" i="1"/>
  <c r="E57" i="1"/>
  <c r="K238" i="6" s="1"/>
  <c r="E21" i="1"/>
  <c r="E12" i="1"/>
  <c r="E13" i="1"/>
  <c r="E45" i="1"/>
  <c r="E32" i="1"/>
  <c r="K122" i="6" s="1"/>
  <c r="E91" i="1"/>
  <c r="E22" i="1"/>
  <c r="E8" i="1"/>
  <c r="E66" i="1"/>
  <c r="E39" i="1"/>
  <c r="E62" i="1"/>
  <c r="E7" i="1"/>
  <c r="E20" i="1"/>
  <c r="K419" i="6" s="1"/>
  <c r="E34" i="1"/>
  <c r="E84" i="1"/>
  <c r="E30" i="1"/>
  <c r="E72" i="1"/>
  <c r="E92" i="1"/>
  <c r="E83" i="1"/>
  <c r="K458" i="6" s="1"/>
  <c r="E11" i="1"/>
  <c r="K35" i="6" s="1"/>
  <c r="E14" i="1"/>
  <c r="E10" i="1"/>
  <c r="E42" i="1"/>
  <c r="K170" i="6" s="1"/>
  <c r="E9" i="1"/>
  <c r="E67" i="1"/>
  <c r="E58" i="1"/>
  <c r="K200" i="6" s="1"/>
  <c r="E16" i="1"/>
  <c r="E44" i="1"/>
  <c r="K500" i="6" s="1"/>
  <c r="K431" i="6"/>
  <c r="E37" i="1"/>
  <c r="E79" i="1"/>
  <c r="K236" i="6" s="1"/>
  <c r="E78" i="1"/>
  <c r="E93" i="1"/>
  <c r="E61" i="1"/>
  <c r="K410" i="6" s="1"/>
  <c r="E23" i="1"/>
  <c r="E36" i="1"/>
  <c r="E68" i="1"/>
  <c r="E38" i="1"/>
  <c r="E54" i="1"/>
  <c r="K415" i="6" s="1"/>
  <c r="E74" i="1"/>
  <c r="E82" i="1"/>
  <c r="K463" i="6" s="1"/>
  <c r="E28" i="1"/>
  <c r="K391" i="6" s="1"/>
  <c r="E71" i="1"/>
  <c r="E85" i="1"/>
  <c r="E64" i="1"/>
  <c r="E19" i="1"/>
  <c r="K301" i="6"/>
  <c r="K441" i="6"/>
  <c r="E65" i="1"/>
  <c r="E6" i="1"/>
  <c r="K68" i="6"/>
  <c r="K468" i="6"/>
  <c r="K276" i="6"/>
  <c r="C26" i="6"/>
  <c r="F12" i="3"/>
  <c r="N129" i="6" s="1"/>
  <c r="J449" i="6"/>
  <c r="D96" i="1"/>
  <c r="J289" i="6"/>
  <c r="C12" i="3"/>
  <c r="B12" i="3" s="1"/>
  <c r="F96" i="1" s="1"/>
  <c r="J203" i="6"/>
  <c r="J307" i="6"/>
  <c r="J435" i="6"/>
  <c r="D95" i="1"/>
  <c r="J370" i="6"/>
  <c r="J294" i="6"/>
  <c r="J133" i="6"/>
  <c r="J445" i="6"/>
  <c r="D93" i="1"/>
  <c r="J31" i="6"/>
  <c r="J495" i="6"/>
  <c r="J180" i="6"/>
  <c r="H14" i="3"/>
  <c r="J372" i="6"/>
  <c r="D91" i="1"/>
  <c r="J403" i="6"/>
  <c r="J482" i="6"/>
  <c r="C14" i="3"/>
  <c r="B14" i="3" s="1"/>
  <c r="F91" i="1" s="1"/>
  <c r="J47" i="6"/>
  <c r="J383" i="6"/>
  <c r="D94" i="1"/>
  <c r="C13" i="3"/>
  <c r="N233" i="6" s="1"/>
  <c r="G13" i="3"/>
  <c r="N48" i="6" s="1"/>
  <c r="D92" i="1"/>
  <c r="D90" i="1"/>
  <c r="J84" i="6"/>
  <c r="J287" i="6"/>
  <c r="J488" i="6"/>
  <c r="J452" i="6"/>
  <c r="J219" i="6"/>
  <c r="J56" i="6"/>
  <c r="J141" i="6"/>
  <c r="J460" i="6"/>
  <c r="J229" i="6"/>
  <c r="J476" i="6"/>
  <c r="J414" i="6"/>
  <c r="J206" i="6"/>
  <c r="J296" i="6"/>
  <c r="J393" i="6"/>
  <c r="J429" i="6"/>
  <c r="D89" i="1"/>
  <c r="J198" i="6"/>
  <c r="J437" i="6"/>
  <c r="J472" i="6"/>
  <c r="J38" i="6"/>
  <c r="J201" i="6"/>
  <c r="D88" i="1"/>
  <c r="C11" i="3"/>
  <c r="N142" i="6" s="1"/>
  <c r="J467" i="6"/>
  <c r="E11" i="3"/>
  <c r="N122" i="6" s="1"/>
  <c r="J106" i="6"/>
  <c r="J67" i="6"/>
  <c r="D87" i="1"/>
  <c r="J111" i="6"/>
  <c r="J303" i="6"/>
  <c r="J444" i="6"/>
  <c r="J306" i="6"/>
  <c r="D86" i="1"/>
  <c r="J142" i="6"/>
  <c r="J293" i="6"/>
  <c r="J295" i="6"/>
  <c r="J301" i="6"/>
  <c r="D85" i="1"/>
  <c r="J173" i="6"/>
  <c r="J387" i="6"/>
  <c r="J137" i="6"/>
  <c r="J77" i="6"/>
  <c r="D84" i="1"/>
  <c r="J53" i="6"/>
  <c r="J290" i="6"/>
  <c r="J441" i="6"/>
  <c r="J237" i="6"/>
  <c r="D83" i="1"/>
  <c r="J233" i="6"/>
  <c r="J121" i="6"/>
  <c r="J144" i="6"/>
  <c r="J292" i="6"/>
  <c r="D82" i="1"/>
  <c r="J463" i="6"/>
  <c r="J304" i="6"/>
  <c r="J273" i="6"/>
  <c r="J456" i="6"/>
  <c r="D81" i="1"/>
  <c r="J311" i="6"/>
  <c r="J66" i="6"/>
  <c r="J48" i="6"/>
  <c r="D80" i="1"/>
  <c r="J270" i="6"/>
  <c r="J73" i="6"/>
  <c r="J390" i="6"/>
  <c r="D79" i="1"/>
  <c r="J418" i="6"/>
  <c r="J491" i="6"/>
  <c r="J52" i="6"/>
  <c r="J107" i="6"/>
  <c r="D76" i="1"/>
  <c r="J235" i="6"/>
  <c r="J470" i="6"/>
  <c r="J485" i="6"/>
  <c r="J465" i="6"/>
  <c r="J405" i="6"/>
  <c r="D78" i="1"/>
  <c r="J425" i="6"/>
  <c r="J28" i="6"/>
  <c r="J152" i="6"/>
  <c r="D72" i="1"/>
  <c r="J83" i="6"/>
  <c r="J71" i="6"/>
  <c r="J494" i="6"/>
  <c r="J385" i="6"/>
  <c r="J412" i="6"/>
  <c r="D77" i="1"/>
  <c r="J286" i="6"/>
  <c r="J298" i="6"/>
  <c r="J178" i="6"/>
  <c r="D75" i="1"/>
  <c r="J409" i="6"/>
  <c r="J475" i="6"/>
  <c r="J398" i="6"/>
  <c r="J448" i="6"/>
  <c r="D74" i="1"/>
  <c r="J369" i="6"/>
  <c r="J417" i="6"/>
  <c r="J134" i="6"/>
  <c r="J197" i="6"/>
  <c r="D73" i="1"/>
  <c r="J54" i="6"/>
  <c r="J238" i="6"/>
  <c r="J291" i="6"/>
  <c r="J486" i="6"/>
  <c r="D65" i="1"/>
  <c r="J86" i="6"/>
  <c r="J171" i="6"/>
  <c r="J451" i="6"/>
  <c r="D71" i="1"/>
  <c r="J51" i="6"/>
  <c r="J138" i="6"/>
  <c r="D70" i="1"/>
  <c r="J80" i="6"/>
  <c r="J505" i="6"/>
  <c r="D69" i="1"/>
  <c r="J93" i="6"/>
  <c r="J310" i="6"/>
  <c r="D68" i="1"/>
  <c r="J108" i="6"/>
  <c r="J97" i="6"/>
  <c r="D67" i="1"/>
  <c r="J33" i="6"/>
  <c r="J427" i="6"/>
  <c r="D66" i="1"/>
  <c r="J434" i="6"/>
  <c r="B10" i="3"/>
  <c r="F68" i="1" s="1"/>
  <c r="J143" i="6"/>
  <c r="D64" i="1"/>
  <c r="J103" i="6"/>
  <c r="J135" i="6"/>
  <c r="J274" i="6"/>
  <c r="D63" i="1"/>
  <c r="J459" i="6"/>
  <c r="J271" i="6"/>
  <c r="J384" i="6"/>
  <c r="J379" i="6"/>
  <c r="D62" i="1"/>
  <c r="J492" i="6"/>
  <c r="J32" i="6"/>
  <c r="J410" i="6"/>
  <c r="D61" i="1"/>
  <c r="J42" i="6"/>
  <c r="J411" i="6"/>
  <c r="J309" i="6"/>
  <c r="J404" i="6"/>
  <c r="D60" i="1"/>
  <c r="J502" i="6"/>
  <c r="J279" i="6"/>
  <c r="J112" i="6"/>
  <c r="D59" i="1"/>
  <c r="J75" i="6"/>
  <c r="J277" i="6"/>
  <c r="J128" i="6"/>
  <c r="J43" i="6"/>
  <c r="J99" i="6"/>
  <c r="D58" i="1"/>
  <c r="J408" i="6"/>
  <c r="J200" i="6"/>
  <c r="J239" i="6"/>
  <c r="J127" i="6"/>
  <c r="J169" i="6"/>
  <c r="D57" i="1"/>
  <c r="J407" i="6"/>
  <c r="J269" i="6"/>
  <c r="J285" i="6"/>
  <c r="D56" i="1"/>
  <c r="J92" i="6"/>
  <c r="J438" i="6"/>
  <c r="J69" i="6"/>
  <c r="D55" i="1"/>
  <c r="J70" i="6"/>
  <c r="J468" i="6"/>
  <c r="J415" i="6"/>
  <c r="D54" i="1"/>
  <c r="J280" i="6"/>
  <c r="J446" i="6"/>
  <c r="J65" i="6"/>
  <c r="D53" i="1"/>
  <c r="J62" i="6"/>
  <c r="J473" i="6"/>
  <c r="J227" i="6"/>
  <c r="D52" i="1"/>
  <c r="J461" i="6"/>
  <c r="J223" i="6"/>
  <c r="J41" i="6"/>
  <c r="J174" i="6"/>
  <c r="D51" i="1"/>
  <c r="J284" i="6"/>
  <c r="J430" i="6"/>
  <c r="J453" i="6"/>
  <c r="J37" i="6"/>
  <c r="D50" i="1"/>
  <c r="J199" i="6"/>
  <c r="J394" i="6"/>
  <c r="J282" i="6"/>
  <c r="J205" i="6"/>
  <c r="D49" i="1"/>
  <c r="J487" i="6"/>
  <c r="J125" i="6"/>
  <c r="J150" i="6"/>
  <c r="J148" i="6"/>
  <c r="D48" i="1"/>
  <c r="J60" i="6"/>
  <c r="J423" i="6"/>
  <c r="J368" i="6"/>
  <c r="J61" i="6"/>
  <c r="J376" i="6"/>
  <c r="D47" i="1"/>
  <c r="J146" i="6"/>
  <c r="J471" i="6"/>
  <c r="J55" i="6"/>
  <c r="J497" i="6"/>
  <c r="J373" i="6"/>
  <c r="D46" i="1"/>
  <c r="J397" i="6"/>
  <c r="J79" i="6"/>
  <c r="J132" i="6"/>
  <c r="J276" i="6"/>
  <c r="D45" i="1"/>
  <c r="J440" i="6"/>
  <c r="J396" i="6"/>
  <c r="J236" i="6"/>
  <c r="J500" i="6"/>
  <c r="D44" i="1"/>
  <c r="J281" i="6"/>
  <c r="J386" i="6"/>
  <c r="J90" i="6"/>
  <c r="J105" i="6"/>
  <c r="D43" i="1"/>
  <c r="J123" i="6"/>
  <c r="J211" i="6"/>
  <c r="J489" i="6"/>
  <c r="D42" i="1"/>
  <c r="J91" i="6"/>
  <c r="J122" i="6"/>
  <c r="J129" i="6"/>
  <c r="D41" i="1"/>
  <c r="J432" i="6"/>
  <c r="J40" i="6"/>
  <c r="J88" i="6"/>
  <c r="J226" i="6"/>
  <c r="D40" i="1"/>
  <c r="J462" i="6"/>
  <c r="J275" i="6"/>
  <c r="J455" i="6"/>
  <c r="D39" i="1"/>
  <c r="J272" i="6"/>
  <c r="J371" i="6"/>
  <c r="J481" i="6"/>
  <c r="D38" i="1"/>
  <c r="J168" i="6"/>
  <c r="J220" i="6"/>
  <c r="J499" i="6"/>
  <c r="J496" i="6"/>
  <c r="D37" i="1"/>
  <c r="J58" i="6"/>
  <c r="J195" i="6"/>
  <c r="J232" i="6"/>
  <c r="J217" i="6"/>
  <c r="D36" i="1"/>
  <c r="J50" i="6"/>
  <c r="J224" i="6"/>
  <c r="J268" i="6"/>
  <c r="J95" i="6"/>
  <c r="D35" i="1"/>
  <c r="J29" i="6"/>
  <c r="J72" i="6"/>
  <c r="J493" i="6"/>
  <c r="D34" i="1"/>
  <c r="J392" i="6"/>
  <c r="J74" i="6"/>
  <c r="J375" i="6"/>
  <c r="D33" i="1"/>
  <c r="J378" i="6"/>
  <c r="J230" i="6"/>
  <c r="J126" i="6"/>
  <c r="J399" i="6"/>
  <c r="J222" i="6"/>
  <c r="J240" i="6"/>
  <c r="D32" i="1"/>
  <c r="J479" i="6"/>
  <c r="J466" i="6"/>
  <c r="J34" i="6"/>
  <c r="D31" i="1"/>
  <c r="J478" i="6"/>
  <c r="J504" i="6"/>
  <c r="J145" i="6"/>
  <c r="D30" i="1"/>
  <c r="J424" i="6"/>
  <c r="J98" i="6"/>
  <c r="J278" i="6"/>
  <c r="J484" i="6"/>
  <c r="J176" i="6"/>
  <c r="D14" i="1"/>
  <c r="J367" i="6"/>
  <c r="J87" i="6"/>
  <c r="J420" i="6"/>
  <c r="J389" i="6"/>
  <c r="D13" i="1"/>
  <c r="J377" i="6"/>
  <c r="J64" i="6"/>
  <c r="J431" i="6"/>
  <c r="D12" i="1"/>
  <c r="J214" i="6"/>
  <c r="J395" i="6"/>
  <c r="J454" i="6"/>
  <c r="D11" i="1"/>
  <c r="J124" i="6"/>
  <c r="J35" i="6"/>
  <c r="J216" i="6"/>
  <c r="J207" i="6"/>
  <c r="D10" i="1"/>
  <c r="D8" i="1"/>
  <c r="B29" i="3"/>
  <c r="F8" i="1" s="1"/>
  <c r="J94" i="6"/>
  <c r="D29" i="1"/>
  <c r="J115" i="6"/>
  <c r="J63" i="6"/>
  <c r="J101" i="6"/>
  <c r="B21" i="3"/>
  <c r="J147" i="6"/>
  <c r="D28" i="1"/>
  <c r="J382" i="6"/>
  <c r="J391" i="6"/>
  <c r="J177" i="6"/>
  <c r="J374" i="6"/>
  <c r="D27" i="1"/>
  <c r="J400" i="6"/>
  <c r="D26" i="1"/>
  <c r="J151" i="6"/>
  <c r="J426" i="6"/>
  <c r="J501" i="6"/>
  <c r="D25" i="1"/>
  <c r="J130" i="6"/>
  <c r="J202" i="6"/>
  <c r="J57" i="6"/>
  <c r="J49" i="6"/>
  <c r="J30" i="6"/>
  <c r="D24" i="1"/>
  <c r="J81" i="6"/>
  <c r="J68" i="6"/>
  <c r="D23" i="1"/>
  <c r="J450" i="6"/>
  <c r="J113" i="6"/>
  <c r="J85" i="6"/>
  <c r="J483" i="6"/>
  <c r="J421" i="6"/>
  <c r="J436" i="6"/>
  <c r="D22" i="1"/>
  <c r="J231" i="6"/>
  <c r="J283" i="6"/>
  <c r="J96" i="6"/>
  <c r="D21" i="1"/>
  <c r="J234" i="6"/>
  <c r="D97" i="1"/>
  <c r="D7" i="1"/>
  <c r="D6" i="1"/>
  <c r="D20" i="1"/>
  <c r="D16" i="1"/>
  <c r="D15" i="1"/>
  <c r="D17" i="1"/>
  <c r="D19" i="1"/>
  <c r="D18" i="1"/>
  <c r="D9" i="1"/>
  <c r="B16" i="3"/>
  <c r="B22" i="3"/>
  <c r="E97" i="1"/>
  <c r="B116" i="3"/>
  <c r="B113" i="3"/>
  <c r="B111" i="3"/>
  <c r="B117" i="3"/>
  <c r="B115" i="3"/>
  <c r="B114" i="3"/>
  <c r="B112" i="3"/>
  <c r="B110" i="3"/>
  <c r="B109" i="3"/>
  <c r="B108" i="3"/>
  <c r="B52" i="3"/>
  <c r="B75" i="3"/>
  <c r="B93" i="3"/>
  <c r="B94" i="3"/>
  <c r="B98" i="3"/>
  <c r="B97" i="3"/>
  <c r="B96" i="3"/>
  <c r="B95" i="3"/>
  <c r="B92" i="3"/>
  <c r="B91" i="3"/>
  <c r="B90" i="3"/>
  <c r="B73" i="3"/>
  <c r="B71" i="3"/>
  <c r="B68" i="3"/>
  <c r="B66" i="3"/>
  <c r="B65" i="3"/>
  <c r="B59" i="3"/>
  <c r="B55" i="3"/>
  <c r="B54" i="3"/>
  <c r="B53" i="3"/>
  <c r="B35" i="3"/>
  <c r="C15" i="3"/>
  <c r="B15" i="3" s="1"/>
  <c r="B61" i="3"/>
  <c r="B58" i="3"/>
  <c r="B51" i="3"/>
  <c r="B74" i="3"/>
  <c r="B72" i="3"/>
  <c r="B70" i="3"/>
  <c r="B69" i="3"/>
  <c r="B67" i="3"/>
  <c r="B64" i="3"/>
  <c r="B63" i="3"/>
  <c r="B62" i="3"/>
  <c r="B60" i="3"/>
  <c r="B57" i="3"/>
  <c r="B56" i="3"/>
  <c r="B50" i="3"/>
  <c r="B49" i="3"/>
  <c r="B48" i="3"/>
  <c r="B47" i="3"/>
  <c r="B46" i="3"/>
  <c r="B104" i="3"/>
  <c r="B106" i="3"/>
  <c r="B107" i="3"/>
  <c r="B105" i="3"/>
  <c r="B103" i="3"/>
  <c r="B102" i="3"/>
  <c r="B88" i="3"/>
  <c r="B86" i="3"/>
  <c r="B85" i="3"/>
  <c r="B89" i="3"/>
  <c r="B87" i="3"/>
  <c r="B84" i="3"/>
  <c r="B83" i="3"/>
  <c r="B44" i="3"/>
  <c r="B42" i="3"/>
  <c r="B41" i="3"/>
  <c r="B38" i="3"/>
  <c r="B37" i="3"/>
  <c r="F33" i="1" s="1"/>
  <c r="B34" i="3"/>
  <c r="B45" i="3"/>
  <c r="B43" i="3"/>
  <c r="B40" i="3"/>
  <c r="B39" i="3"/>
  <c r="B36" i="3"/>
  <c r="B33" i="3"/>
  <c r="B32" i="3"/>
  <c r="B31" i="3"/>
  <c r="C97" i="1"/>
  <c r="B9" i="3"/>
  <c r="J136" i="6"/>
  <c r="J44" i="6"/>
  <c r="J416" i="6"/>
  <c r="J139" i="6"/>
  <c r="J503" i="6"/>
  <c r="J196" i="6"/>
  <c r="J464" i="6"/>
  <c r="J457" i="6"/>
  <c r="J433" i="6"/>
  <c r="J218" i="6"/>
  <c r="J212" i="6"/>
  <c r="J172" i="6"/>
  <c r="J490" i="6"/>
  <c r="J204" i="6"/>
  <c r="B17" i="3"/>
  <c r="B19" i="3"/>
  <c r="J104" i="6"/>
  <c r="J419" i="6"/>
  <c r="J228" i="6"/>
  <c r="J442" i="6"/>
  <c r="J447" i="6"/>
  <c r="J380" i="6"/>
  <c r="J498" i="6"/>
  <c r="J469" i="6"/>
  <c r="J477" i="6"/>
  <c r="J388" i="6"/>
  <c r="J474" i="6"/>
  <c r="B18" i="3"/>
  <c r="J100" i="6"/>
  <c r="J76" i="6"/>
  <c r="J140" i="6"/>
  <c r="J225" i="6"/>
  <c r="J89" i="6"/>
  <c r="J439" i="6"/>
  <c r="J215" i="6"/>
  <c r="J213" i="6"/>
  <c r="J422" i="6"/>
  <c r="J36" i="6"/>
  <c r="J45" i="6"/>
  <c r="J480" i="6"/>
  <c r="J102" i="6"/>
  <c r="J131" i="6"/>
  <c r="J109" i="6"/>
  <c r="J401" i="6"/>
  <c r="F7" i="1"/>
  <c r="B4" i="1"/>
  <c r="J381" i="6"/>
  <c r="J194" i="6"/>
  <c r="J59" i="6"/>
  <c r="B118" i="3"/>
  <c r="B101" i="3"/>
  <c r="B100" i="3"/>
  <c r="B99" i="3"/>
  <c r="B82" i="3"/>
  <c r="B81" i="3"/>
  <c r="B80" i="3"/>
  <c r="B79" i="3"/>
  <c r="B78" i="3"/>
  <c r="B77" i="3"/>
  <c r="B76" i="3"/>
  <c r="B30" i="3"/>
  <c r="B28" i="3"/>
  <c r="B27" i="3"/>
  <c r="B26" i="3"/>
  <c r="B25" i="3"/>
  <c r="B24" i="3"/>
  <c r="B23" i="3"/>
  <c r="B20" i="3"/>
  <c r="F66" i="1"/>
  <c r="B11" i="3"/>
  <c r="F81" i="1" s="1"/>
  <c r="K425" i="6"/>
  <c r="K33" i="6"/>
  <c r="K86" i="6"/>
  <c r="S88" i="10" l="1"/>
  <c r="S84" i="10"/>
  <c r="S80" i="10"/>
  <c r="S76" i="10"/>
  <c r="S72" i="10"/>
  <c r="S68" i="10"/>
  <c r="S64" i="10"/>
  <c r="S31" i="10"/>
  <c r="S6" i="10"/>
  <c r="S27" i="10"/>
  <c r="S12" i="10"/>
  <c r="S58" i="10"/>
  <c r="S197" i="10"/>
  <c r="S57" i="10"/>
  <c r="S63" i="10"/>
  <c r="S189" i="10"/>
  <c r="S186" i="10"/>
  <c r="S41" i="10"/>
  <c r="S54" i="10"/>
  <c r="S181" i="10"/>
  <c r="S179" i="10"/>
  <c r="S176" i="10"/>
  <c r="S173" i="10"/>
  <c r="S169" i="10"/>
  <c r="S166" i="10"/>
  <c r="S162" i="10"/>
  <c r="S15" i="10"/>
  <c r="S156" i="10"/>
  <c r="S153" i="10"/>
  <c r="S149" i="10"/>
  <c r="S148" i="10"/>
  <c r="S144" i="10"/>
  <c r="S140" i="10"/>
  <c r="S138" i="10"/>
  <c r="S44" i="10"/>
  <c r="S131" i="10"/>
  <c r="S127" i="10"/>
  <c r="S10" i="10"/>
  <c r="S121" i="10"/>
  <c r="S117" i="10"/>
  <c r="S18" i="10"/>
  <c r="S40" i="10"/>
  <c r="S111" i="10"/>
  <c r="S108" i="10"/>
  <c r="S16" i="10"/>
  <c r="S102" i="10"/>
  <c r="S99" i="10"/>
  <c r="S92" i="10"/>
  <c r="S91" i="10"/>
  <c r="S90" i="10"/>
  <c r="S81" i="10"/>
  <c r="S73" i="10"/>
  <c r="S141" i="10"/>
  <c r="S50" i="10"/>
  <c r="S124" i="10"/>
  <c r="S115" i="10"/>
  <c r="S112" i="10"/>
  <c r="S103" i="10"/>
  <c r="S93" i="10"/>
  <c r="S87" i="10"/>
  <c r="S83" i="10"/>
  <c r="S79" i="10"/>
  <c r="S75" i="10"/>
  <c r="S71" i="10"/>
  <c r="S67" i="10"/>
  <c r="S39" i="10"/>
  <c r="S201" i="10"/>
  <c r="S38" i="10"/>
  <c r="S14" i="10"/>
  <c r="S35" i="10"/>
  <c r="S200" i="10"/>
  <c r="S196" i="10"/>
  <c r="S193" i="10"/>
  <c r="S191" i="10"/>
  <c r="S188" i="10"/>
  <c r="S7" i="10"/>
  <c r="S43" i="10"/>
  <c r="S53" i="10"/>
  <c r="S180" i="10"/>
  <c r="S178" i="10"/>
  <c r="S51" i="10"/>
  <c r="S172" i="10"/>
  <c r="S168" i="10"/>
  <c r="S165" i="10"/>
  <c r="S161" i="10"/>
  <c r="S158" i="10"/>
  <c r="S155" i="10"/>
  <c r="S152" i="10"/>
  <c r="S30" i="10"/>
  <c r="S147" i="10"/>
  <c r="S143" i="10"/>
  <c r="S139" i="10"/>
  <c r="S19" i="10"/>
  <c r="S135" i="10"/>
  <c r="S25" i="10"/>
  <c r="S130" i="10"/>
  <c r="S126" i="10"/>
  <c r="S32" i="10"/>
  <c r="S120" i="10"/>
  <c r="S60" i="10"/>
  <c r="S13" i="10"/>
  <c r="S113" i="10"/>
  <c r="S4" i="10"/>
  <c r="S107" i="10"/>
  <c r="S104" i="10"/>
  <c r="S101" i="10"/>
  <c r="S98" i="10"/>
  <c r="S59" i="10"/>
  <c r="S94" i="10"/>
  <c r="S85" i="10"/>
  <c r="S69" i="10"/>
  <c r="S26" i="10"/>
  <c r="S29" i="10"/>
  <c r="S42" i="10"/>
  <c r="S194" i="10"/>
  <c r="S190" i="10"/>
  <c r="S185" i="10"/>
  <c r="S182" i="10"/>
  <c r="S177" i="10"/>
  <c r="S170" i="10"/>
  <c r="S163" i="10"/>
  <c r="S28" i="10"/>
  <c r="S150" i="10"/>
  <c r="S145" i="10"/>
  <c r="S136" i="10"/>
  <c r="S118" i="10"/>
  <c r="S109" i="10"/>
  <c r="S100" i="10"/>
  <c r="S86" i="10"/>
  <c r="S82" i="10"/>
  <c r="S78" i="10"/>
  <c r="S74" i="10"/>
  <c r="S70" i="10"/>
  <c r="S66" i="10"/>
  <c r="S2" i="10"/>
  <c r="S37" i="10"/>
  <c r="S61" i="10"/>
  <c r="S46" i="10"/>
  <c r="S56" i="10"/>
  <c r="S199" i="10"/>
  <c r="S195" i="10"/>
  <c r="S192" i="10"/>
  <c r="S47" i="10"/>
  <c r="S187" i="10"/>
  <c r="S45" i="10"/>
  <c r="S184" i="10"/>
  <c r="S11" i="10"/>
  <c r="S52" i="10"/>
  <c r="S33" i="10"/>
  <c r="S175" i="10"/>
  <c r="S171" i="10"/>
  <c r="S9" i="10"/>
  <c r="S164" i="10"/>
  <c r="S160" i="10"/>
  <c r="S157" i="10"/>
  <c r="S154" i="10"/>
  <c r="S151" i="10"/>
  <c r="S34" i="10"/>
  <c r="S146" i="10"/>
  <c r="S142" i="10"/>
  <c r="S36" i="10"/>
  <c r="S137" i="10"/>
  <c r="S134" i="10"/>
  <c r="S132" i="10"/>
  <c r="S129" i="10"/>
  <c r="S125" i="10"/>
  <c r="S123" i="10"/>
  <c r="S119" i="10"/>
  <c r="S116" i="10"/>
  <c r="S114" i="10"/>
  <c r="S5" i="10"/>
  <c r="S110" i="10"/>
  <c r="S106" i="10"/>
  <c r="S8" i="10"/>
  <c r="S48" i="10"/>
  <c r="S89" i="10"/>
  <c r="S77" i="10"/>
  <c r="S65" i="10"/>
  <c r="S22" i="10"/>
  <c r="S62" i="10"/>
  <c r="S198" i="10"/>
  <c r="S55" i="10"/>
  <c r="S23" i="10"/>
  <c r="S183" i="10"/>
  <c r="S21" i="10"/>
  <c r="S174" i="10"/>
  <c r="S167" i="10"/>
  <c r="S159" i="10"/>
  <c r="S17" i="10"/>
  <c r="S24" i="10"/>
  <c r="S20" i="10"/>
  <c r="S3" i="10"/>
  <c r="S122" i="10"/>
  <c r="S49" i="10"/>
  <c r="S105" i="10"/>
  <c r="S96" i="10"/>
  <c r="J90" i="10"/>
  <c r="N90" i="10"/>
  <c r="R90" i="10"/>
  <c r="W90" i="10"/>
  <c r="G91" i="10"/>
  <c r="K91" i="10"/>
  <c r="X91" i="10"/>
  <c r="AB91" i="10"/>
  <c r="AF91" i="10"/>
  <c r="D92" i="10"/>
  <c r="M92" i="10"/>
  <c r="Q92" i="10"/>
  <c r="V92" i="10"/>
  <c r="AH92" i="10"/>
  <c r="J93" i="10"/>
  <c r="N93" i="10"/>
  <c r="R93" i="10"/>
  <c r="W93" i="10"/>
  <c r="AE93" i="10"/>
  <c r="K94" i="10"/>
  <c r="O94" i="10"/>
  <c r="T94" i="10"/>
  <c r="X94" i="10"/>
  <c r="AB94" i="10"/>
  <c r="AF94" i="10"/>
  <c r="D59" i="10"/>
  <c r="H59" i="10"/>
  <c r="L59" i="10"/>
  <c r="P59" i="10"/>
  <c r="U59" i="10"/>
  <c r="AC59" i="10"/>
  <c r="AG59" i="10"/>
  <c r="I95" i="10"/>
  <c r="M95" i="10"/>
  <c r="Q95" i="10"/>
  <c r="V95" i="10"/>
  <c r="Z95" i="10"/>
  <c r="AH95" i="10"/>
  <c r="F96" i="10"/>
  <c r="J96" i="10"/>
  <c r="N96" i="10"/>
  <c r="R96" i="10"/>
  <c r="W96" i="10"/>
  <c r="AA96" i="10"/>
  <c r="AE96" i="10"/>
  <c r="K97" i="10"/>
  <c r="O97" i="10"/>
  <c r="T97" i="10"/>
  <c r="X97" i="10"/>
  <c r="AB97" i="10"/>
  <c r="AF97" i="10"/>
  <c r="H98" i="10"/>
  <c r="P98" i="10"/>
  <c r="U98" i="10"/>
  <c r="Y98" i="10"/>
  <c r="AC98" i="10"/>
  <c r="AG98" i="10"/>
  <c r="I99" i="10"/>
  <c r="M99" i="10"/>
  <c r="Q99" i="10"/>
  <c r="G90" i="10"/>
  <c r="K90" i="10"/>
  <c r="O90" i="10"/>
  <c r="X90" i="10"/>
  <c r="AB90" i="10"/>
  <c r="AF90" i="10"/>
  <c r="D91" i="10"/>
  <c r="H91" i="10"/>
  <c r="L91" i="10"/>
  <c r="P91" i="10"/>
  <c r="U91" i="10"/>
  <c r="Y91" i="10"/>
  <c r="AC91" i="10"/>
  <c r="N92" i="10"/>
  <c r="R92" i="10"/>
  <c r="W92" i="10"/>
  <c r="AA92" i="10"/>
  <c r="AE92" i="10"/>
  <c r="K93" i="10"/>
  <c r="O93" i="10"/>
  <c r="T93" i="10"/>
  <c r="AB93" i="10"/>
  <c r="AF93" i="10"/>
  <c r="D94" i="10"/>
  <c r="H94" i="10"/>
  <c r="L94" i="10"/>
  <c r="P94" i="10"/>
  <c r="U94" i="10"/>
  <c r="Y94" i="10"/>
  <c r="AC94" i="10"/>
  <c r="AG94" i="10"/>
  <c r="I59" i="10"/>
  <c r="M59" i="10"/>
  <c r="Q59" i="10"/>
  <c r="Z59" i="10"/>
  <c r="AD59" i="10"/>
  <c r="AH59" i="10"/>
  <c r="F95" i="10"/>
  <c r="N95" i="10"/>
  <c r="R95" i="10"/>
  <c r="W95" i="10"/>
  <c r="AA95" i="10"/>
  <c r="AE95" i="10"/>
  <c r="T96" i="10"/>
  <c r="X96" i="10"/>
  <c r="AB96" i="10"/>
  <c r="AF96" i="10"/>
  <c r="D97" i="10"/>
  <c r="H97" i="10"/>
  <c r="L97" i="10"/>
  <c r="P97" i="10"/>
  <c r="U97" i="10"/>
  <c r="Y97" i="10"/>
  <c r="AC97" i="10"/>
  <c r="AG97" i="10"/>
  <c r="E98" i="10"/>
  <c r="M98" i="10"/>
  <c r="Q98" i="10"/>
  <c r="V98" i="10"/>
  <c r="Z98" i="10"/>
  <c r="AD98" i="10"/>
  <c r="AH98" i="10"/>
  <c r="F99" i="10"/>
  <c r="R99" i="10"/>
  <c r="W99" i="10"/>
  <c r="AA99" i="10"/>
  <c r="AE99" i="10"/>
  <c r="H90" i="10"/>
  <c r="L90" i="10"/>
  <c r="P90" i="10"/>
  <c r="U90" i="10"/>
  <c r="Y90" i="10"/>
  <c r="AC90" i="10"/>
  <c r="AG90" i="10"/>
  <c r="E91" i="10"/>
  <c r="M91" i="10"/>
  <c r="Q91" i="10"/>
  <c r="Z91" i="10"/>
  <c r="AD91" i="10"/>
  <c r="AH91" i="10"/>
  <c r="K92" i="10"/>
  <c r="T92" i="10"/>
  <c r="AB92" i="10"/>
  <c r="AF92" i="10"/>
  <c r="H93" i="10"/>
  <c r="L93" i="10"/>
  <c r="P93" i="10"/>
  <c r="U93" i="10"/>
  <c r="Y93" i="10"/>
  <c r="AC93" i="10"/>
  <c r="I94" i="10"/>
  <c r="M94" i="10"/>
  <c r="V94" i="10"/>
  <c r="Z94" i="10"/>
  <c r="AD94" i="10"/>
  <c r="AH94" i="10"/>
  <c r="F59" i="10"/>
  <c r="R59" i="10"/>
  <c r="W59" i="10"/>
  <c r="AA59" i="10"/>
  <c r="AE59" i="10"/>
  <c r="G95" i="10"/>
  <c r="K95" i="10"/>
  <c r="O95" i="10"/>
  <c r="T95" i="10"/>
  <c r="AB95" i="10"/>
  <c r="AF95" i="10"/>
  <c r="D96" i="10"/>
  <c r="H96" i="10"/>
  <c r="L96" i="10"/>
  <c r="P96" i="10"/>
  <c r="AC96" i="10"/>
  <c r="E97" i="10"/>
  <c r="I97" i="10"/>
  <c r="M97" i="10"/>
  <c r="Q97" i="10"/>
  <c r="V97" i="10"/>
  <c r="Z97" i="10"/>
  <c r="AD97" i="10"/>
  <c r="AH97" i="10"/>
  <c r="F98" i="10"/>
  <c r="J98" i="10"/>
  <c r="N98" i="10"/>
  <c r="R98" i="10"/>
  <c r="W98" i="10"/>
  <c r="AA98" i="10"/>
  <c r="AE98" i="10"/>
  <c r="E90" i="10"/>
  <c r="Q90" i="10"/>
  <c r="Z90" i="10"/>
  <c r="AH90" i="10"/>
  <c r="N91" i="10"/>
  <c r="R91" i="10"/>
  <c r="W91" i="10"/>
  <c r="AE91" i="10"/>
  <c r="G92" i="10"/>
  <c r="L92" i="10"/>
  <c r="P92" i="10"/>
  <c r="Y92" i="10"/>
  <c r="AC92" i="10"/>
  <c r="E93" i="10"/>
  <c r="M93" i="10"/>
  <c r="Q93" i="10"/>
  <c r="V93" i="10"/>
  <c r="Z93" i="10"/>
  <c r="AH93" i="10"/>
  <c r="F94" i="10"/>
  <c r="R94" i="10"/>
  <c r="W94" i="10"/>
  <c r="AA94" i="10"/>
  <c r="AE94" i="10"/>
  <c r="K59" i="10"/>
  <c r="O59" i="10"/>
  <c r="T59" i="10"/>
  <c r="X59" i="10"/>
  <c r="AB59" i="10"/>
  <c r="D95" i="10"/>
  <c r="H95" i="10"/>
  <c r="L95" i="10"/>
  <c r="U95" i="10"/>
  <c r="AC95" i="10"/>
  <c r="E96" i="10"/>
  <c r="I96" i="10"/>
  <c r="M96" i="10"/>
  <c r="Q96" i="10"/>
  <c r="V96" i="10"/>
  <c r="Z96" i="10"/>
  <c r="AH96" i="10"/>
  <c r="F97" i="10"/>
  <c r="R97" i="10"/>
  <c r="W97" i="10"/>
  <c r="AA97" i="10"/>
  <c r="AE97" i="10"/>
  <c r="G98" i="10"/>
  <c r="K98" i="10"/>
  <c r="T98" i="10"/>
  <c r="X98" i="10"/>
  <c r="AB98" i="10"/>
  <c r="AF98" i="10"/>
  <c r="D99" i="10"/>
  <c r="H99" i="10"/>
  <c r="L99" i="10"/>
  <c r="P99" i="10"/>
  <c r="X99" i="10"/>
  <c r="AC99" i="10"/>
  <c r="AH99" i="10"/>
  <c r="F100" i="10"/>
  <c r="J100" i="10"/>
  <c r="N100" i="10"/>
  <c r="R100" i="10"/>
  <c r="W100" i="10"/>
  <c r="AA100" i="10"/>
  <c r="AE100" i="10"/>
  <c r="G48" i="10"/>
  <c r="K48" i="10"/>
  <c r="X48" i="10"/>
  <c r="AB48" i="10"/>
  <c r="AF48" i="10"/>
  <c r="D101" i="10"/>
  <c r="H101" i="10"/>
  <c r="P101" i="10"/>
  <c r="U101" i="10"/>
  <c r="Y101" i="10"/>
  <c r="AC101" i="10"/>
  <c r="AG101" i="10"/>
  <c r="E102" i="10"/>
  <c r="I102" i="10"/>
  <c r="M102" i="10"/>
  <c r="Q102" i="10"/>
  <c r="V102" i="10"/>
  <c r="Z102" i="10"/>
  <c r="AD102" i="10"/>
  <c r="AH102" i="10"/>
  <c r="F103" i="10"/>
  <c r="J103" i="10"/>
  <c r="N103" i="10"/>
  <c r="R103" i="10"/>
  <c r="W103" i="10"/>
  <c r="AA103" i="10"/>
  <c r="AE103" i="10"/>
  <c r="O8" i="10"/>
  <c r="T8" i="10"/>
  <c r="X8" i="10"/>
  <c r="AB8" i="10"/>
  <c r="AF8" i="10"/>
  <c r="D104" i="10"/>
  <c r="L104" i="10"/>
  <c r="P104" i="10"/>
  <c r="U104" i="10"/>
  <c r="Y104" i="10"/>
  <c r="AC104" i="10"/>
  <c r="AG104" i="10"/>
  <c r="E16" i="10"/>
  <c r="I16" i="10"/>
  <c r="M16" i="10"/>
  <c r="V16" i="10"/>
  <c r="AH16" i="10"/>
  <c r="F105" i="10"/>
  <c r="J105" i="10"/>
  <c r="N105" i="10"/>
  <c r="R105" i="10"/>
  <c r="W105" i="10"/>
  <c r="AA105" i="10"/>
  <c r="AE105" i="10"/>
  <c r="G106" i="10"/>
  <c r="K106" i="10"/>
  <c r="O106" i="10"/>
  <c r="T106" i="10"/>
  <c r="X106" i="10"/>
  <c r="AB106" i="10"/>
  <c r="AF106" i="10"/>
  <c r="D107" i="10"/>
  <c r="H107" i="10"/>
  <c r="L107" i="10"/>
  <c r="G99" i="10"/>
  <c r="T99" i="10"/>
  <c r="AD99" i="10"/>
  <c r="G100" i="10"/>
  <c r="K100" i="10"/>
  <c r="O100" i="10"/>
  <c r="T100" i="10"/>
  <c r="AB100" i="10"/>
  <c r="AF100" i="10"/>
  <c r="D48" i="10"/>
  <c r="H48" i="10"/>
  <c r="L48" i="10"/>
  <c r="P48" i="10"/>
  <c r="U48" i="10"/>
  <c r="Y48" i="10"/>
  <c r="AC48" i="10"/>
  <c r="AG48" i="10"/>
  <c r="E101" i="10"/>
  <c r="I101" i="10"/>
  <c r="M101" i="10"/>
  <c r="Q101" i="10"/>
  <c r="V101" i="10"/>
  <c r="Z101" i="10"/>
  <c r="AD101" i="10"/>
  <c r="AH101" i="10"/>
  <c r="F102" i="10"/>
  <c r="J102" i="10"/>
  <c r="R102" i="10"/>
  <c r="W102" i="10"/>
  <c r="AE102" i="10"/>
  <c r="G103" i="10"/>
  <c r="K103" i="10"/>
  <c r="O103" i="10"/>
  <c r="T103" i="10"/>
  <c r="X103" i="10"/>
  <c r="AB103" i="10"/>
  <c r="AF103" i="10"/>
  <c r="D8" i="10"/>
  <c r="H8" i="10"/>
  <c r="L8" i="10"/>
  <c r="P8" i="10"/>
  <c r="Y8" i="10"/>
  <c r="AC8" i="10"/>
  <c r="AG8" i="10"/>
  <c r="I104" i="10"/>
  <c r="M104" i="10"/>
  <c r="Q104" i="10"/>
  <c r="K99" i="10"/>
  <c r="U99" i="10"/>
  <c r="Z99" i="10"/>
  <c r="D100" i="10"/>
  <c r="H100" i="10"/>
  <c r="L100" i="10"/>
  <c r="P100" i="10"/>
  <c r="Y100" i="10"/>
  <c r="AG100" i="10"/>
  <c r="I48" i="10"/>
  <c r="M48" i="10"/>
  <c r="Q48" i="10"/>
  <c r="V48" i="10"/>
  <c r="Z48" i="10"/>
  <c r="AD48" i="10"/>
  <c r="AH48" i="10"/>
  <c r="F101" i="10"/>
  <c r="J101" i="10"/>
  <c r="R101" i="10"/>
  <c r="W101" i="10"/>
  <c r="AE101" i="10"/>
  <c r="G102" i="10"/>
  <c r="K102" i="10"/>
  <c r="O102" i="10"/>
  <c r="T102" i="10"/>
  <c r="X102" i="10"/>
  <c r="AB102" i="10"/>
  <c r="AF102" i="10"/>
  <c r="D103" i="10"/>
  <c r="H103" i="10"/>
  <c r="P103" i="10"/>
  <c r="U103" i="10"/>
  <c r="Y103" i="10"/>
  <c r="AC103" i="10"/>
  <c r="AG103" i="10"/>
  <c r="E8" i="10"/>
  <c r="I8" i="10"/>
  <c r="M8" i="10"/>
  <c r="V8" i="10"/>
  <c r="Z8" i="10"/>
  <c r="AD8" i="10"/>
  <c r="AH8" i="10"/>
  <c r="F104" i="10"/>
  <c r="J104" i="10"/>
  <c r="N104" i="10"/>
  <c r="R104" i="10"/>
  <c r="AA104" i="10"/>
  <c r="AE104" i="10"/>
  <c r="O16" i="10"/>
  <c r="X16" i="10"/>
  <c r="AB16" i="10"/>
  <c r="D105" i="10"/>
  <c r="H105" i="10"/>
  <c r="L105" i="10"/>
  <c r="P105" i="10"/>
  <c r="AC105" i="10"/>
  <c r="AG105" i="10"/>
  <c r="E106" i="10"/>
  <c r="O99" i="10"/>
  <c r="E100" i="10"/>
  <c r="V100" i="10"/>
  <c r="F48" i="10"/>
  <c r="W48" i="10"/>
  <c r="G101" i="10"/>
  <c r="X101" i="10"/>
  <c r="H102" i="10"/>
  <c r="Y102" i="10"/>
  <c r="I103" i="10"/>
  <c r="Z103" i="10"/>
  <c r="J8" i="10"/>
  <c r="K104" i="10"/>
  <c r="X104" i="10"/>
  <c r="AF104" i="10"/>
  <c r="H16" i="10"/>
  <c r="P16" i="10"/>
  <c r="Y16" i="10"/>
  <c r="AG16" i="10"/>
  <c r="I105" i="10"/>
  <c r="Q105" i="10"/>
  <c r="Z105" i="10"/>
  <c r="AH105" i="10"/>
  <c r="I106" i="10"/>
  <c r="N106" i="10"/>
  <c r="U106" i="10"/>
  <c r="Z106" i="10"/>
  <c r="AE106" i="10"/>
  <c r="E107" i="10"/>
  <c r="O107" i="10"/>
  <c r="T107" i="10"/>
  <c r="X107" i="10"/>
  <c r="AB107" i="10"/>
  <c r="AF107" i="10"/>
  <c r="D108" i="10"/>
  <c r="H108" i="10"/>
  <c r="L108" i="10"/>
  <c r="U108" i="10"/>
  <c r="Y108" i="10"/>
  <c r="AC108" i="10"/>
  <c r="AG108" i="10"/>
  <c r="E109" i="10"/>
  <c r="I109" i="10"/>
  <c r="Q109" i="10"/>
  <c r="V109" i="10"/>
  <c r="Z109" i="10"/>
  <c r="AD109" i="10"/>
  <c r="AH109" i="10"/>
  <c r="F110" i="10"/>
  <c r="J110" i="10"/>
  <c r="N110" i="10"/>
  <c r="R110" i="10"/>
  <c r="W110" i="10"/>
  <c r="AA110" i="10"/>
  <c r="AE110" i="10"/>
  <c r="T4" i="10"/>
  <c r="X4" i="10"/>
  <c r="AB4" i="10"/>
  <c r="AF4" i="10"/>
  <c r="D111" i="10"/>
  <c r="H111" i="10"/>
  <c r="L111" i="10"/>
  <c r="P111" i="10"/>
  <c r="Y111" i="10"/>
  <c r="AC111" i="10"/>
  <c r="AG111" i="10"/>
  <c r="E112" i="10"/>
  <c r="I112" i="10"/>
  <c r="M112" i="10"/>
  <c r="V112" i="10"/>
  <c r="Z112" i="10"/>
  <c r="AD112" i="10"/>
  <c r="AH112" i="10"/>
  <c r="F5" i="10"/>
  <c r="J5" i="10"/>
  <c r="I100" i="10"/>
  <c r="Z100" i="10"/>
  <c r="AA48" i="10"/>
  <c r="K101" i="10"/>
  <c r="AB101" i="10"/>
  <c r="AC102" i="10"/>
  <c r="AD103" i="10"/>
  <c r="O104" i="10"/>
  <c r="Z104" i="10"/>
  <c r="AH104" i="10"/>
  <c r="R16" i="10"/>
  <c r="K105" i="10"/>
  <c r="T105" i="10"/>
  <c r="AB105" i="10"/>
  <c r="D106" i="10"/>
  <c r="J106" i="10"/>
  <c r="P106" i="10"/>
  <c r="V106" i="10"/>
  <c r="AA106" i="10"/>
  <c r="F107" i="10"/>
  <c r="K107" i="10"/>
  <c r="P107" i="10"/>
  <c r="U107" i="10"/>
  <c r="Y107" i="10"/>
  <c r="AG107" i="10"/>
  <c r="E108" i="10"/>
  <c r="I108" i="10"/>
  <c r="M108" i="10"/>
  <c r="Q108" i="10"/>
  <c r="V108" i="10"/>
  <c r="Z108" i="10"/>
  <c r="AD108" i="10"/>
  <c r="AH108" i="10"/>
  <c r="F109" i="10"/>
  <c r="J109" i="10"/>
  <c r="N109" i="10"/>
  <c r="R109" i="10"/>
  <c r="W109" i="10"/>
  <c r="AA109" i="10"/>
  <c r="AE109" i="10"/>
  <c r="G110" i="10"/>
  <c r="K110" i="10"/>
  <c r="O110" i="10"/>
  <c r="X110" i="10"/>
  <c r="AB110" i="10"/>
  <c r="AF110" i="10"/>
  <c r="D4" i="10"/>
  <c r="H4" i="10"/>
  <c r="L4" i="10"/>
  <c r="P4" i="10"/>
  <c r="AC4" i="10"/>
  <c r="AG4" i="10"/>
  <c r="E111" i="10"/>
  <c r="I111" i="10"/>
  <c r="Q111" i="10"/>
  <c r="V111" i="10"/>
  <c r="Z111" i="10"/>
  <c r="AD111" i="10"/>
  <c r="AH111" i="10"/>
  <c r="F112" i="10"/>
  <c r="J112" i="10"/>
  <c r="N112" i="10"/>
  <c r="R112" i="10"/>
  <c r="W112" i="10"/>
  <c r="AA112" i="10"/>
  <c r="AE112" i="10"/>
  <c r="O5" i="10"/>
  <c r="T5" i="10"/>
  <c r="X5" i="10"/>
  <c r="AB5" i="10"/>
  <c r="AF5" i="10"/>
  <c r="D113" i="10"/>
  <c r="H113" i="10"/>
  <c r="L113" i="10"/>
  <c r="P113" i="10"/>
  <c r="AB99" i="10"/>
  <c r="M100" i="10"/>
  <c r="AD100" i="10"/>
  <c r="AE48" i="10"/>
  <c r="O101" i="10"/>
  <c r="AF101" i="10"/>
  <c r="P102" i="10"/>
  <c r="AG102" i="10"/>
  <c r="Q103" i="10"/>
  <c r="AH103" i="10"/>
  <c r="R8" i="10"/>
  <c r="T104" i="10"/>
  <c r="AB104" i="10"/>
  <c r="L16" i="10"/>
  <c r="U16" i="10"/>
  <c r="AC16" i="10"/>
  <c r="E105" i="10"/>
  <c r="M105" i="10"/>
  <c r="V105" i="10"/>
  <c r="F106" i="10"/>
  <c r="L106" i="10"/>
  <c r="Q106" i="10"/>
  <c r="W106" i="10"/>
  <c r="AC106" i="10"/>
  <c r="AH106" i="10"/>
  <c r="G107" i="10"/>
  <c r="M107" i="10"/>
  <c r="Q107" i="10"/>
  <c r="V107" i="10"/>
  <c r="Z107" i="10"/>
  <c r="AD107" i="10"/>
  <c r="AH107" i="10"/>
  <c r="F108" i="10"/>
  <c r="J108" i="10"/>
  <c r="N108" i="10"/>
  <c r="R108" i="10"/>
  <c r="W108" i="10"/>
  <c r="AA108" i="10"/>
  <c r="AE108" i="10"/>
  <c r="G109" i="10"/>
  <c r="K109" i="10"/>
  <c r="O109" i="10"/>
  <c r="X109" i="10"/>
  <c r="AB109" i="10"/>
  <c r="AF109" i="10"/>
  <c r="D110" i="10"/>
  <c r="H110" i="10"/>
  <c r="P110" i="10"/>
  <c r="U110" i="10"/>
  <c r="Y110" i="10"/>
  <c r="AC110" i="10"/>
  <c r="AG110" i="10"/>
  <c r="V4" i="10"/>
  <c r="AH4" i="10"/>
  <c r="F111" i="10"/>
  <c r="N111" i="10"/>
  <c r="R111" i="10"/>
  <c r="W111" i="10"/>
  <c r="AA111" i="10"/>
  <c r="AE111" i="10"/>
  <c r="G112" i="10"/>
  <c r="K112" i="10"/>
  <c r="O112" i="10"/>
  <c r="T112" i="10"/>
  <c r="X112" i="10"/>
  <c r="AB112" i="10"/>
  <c r="AF112" i="10"/>
  <c r="H5" i="10"/>
  <c r="AG99" i="10"/>
  <c r="G104" i="10"/>
  <c r="O105" i="10"/>
  <c r="M106" i="10"/>
  <c r="W107" i="10"/>
  <c r="G108" i="10"/>
  <c r="X108" i="10"/>
  <c r="H109" i="10"/>
  <c r="Y109" i="10"/>
  <c r="I110" i="10"/>
  <c r="Z110" i="10"/>
  <c r="J4" i="10"/>
  <c r="AA4" i="10"/>
  <c r="K111" i="10"/>
  <c r="AB111" i="10"/>
  <c r="L112" i="10"/>
  <c r="AC112" i="10"/>
  <c r="M5" i="10"/>
  <c r="U5" i="10"/>
  <c r="Z5" i="10"/>
  <c r="AE5" i="10"/>
  <c r="E113" i="10"/>
  <c r="O113" i="10"/>
  <c r="Y113" i="10"/>
  <c r="Z113" i="10"/>
  <c r="Q100" i="10"/>
  <c r="T101" i="10"/>
  <c r="V103" i="10"/>
  <c r="V104" i="10"/>
  <c r="R106" i="10"/>
  <c r="I107" i="10"/>
  <c r="K108" i="10"/>
  <c r="AB108" i="10"/>
  <c r="AC109" i="10"/>
  <c r="AD110" i="10"/>
  <c r="N4" i="10"/>
  <c r="O111" i="10"/>
  <c r="AF111" i="10"/>
  <c r="P112" i="10"/>
  <c r="AG112" i="10"/>
  <c r="P5" i="10"/>
  <c r="AG5" i="10"/>
  <c r="F113" i="10"/>
  <c r="K113" i="10"/>
  <c r="Q113" i="10"/>
  <c r="V113" i="10"/>
  <c r="AD113" i="10"/>
  <c r="AH100" i="10"/>
  <c r="D102" i="10"/>
  <c r="F8" i="10"/>
  <c r="AD104" i="10"/>
  <c r="AF105" i="10"/>
  <c r="AE107" i="10"/>
  <c r="O108" i="10"/>
  <c r="AF108" i="10"/>
  <c r="P109" i="10"/>
  <c r="AG109" i="10"/>
  <c r="Q110" i="10"/>
  <c r="AH110" i="10"/>
  <c r="R4" i="10"/>
  <c r="T111" i="10"/>
  <c r="D112" i="10"/>
  <c r="U112" i="10"/>
  <c r="E5" i="10"/>
  <c r="W5" i="10"/>
  <c r="AC5" i="10"/>
  <c r="AH5" i="10"/>
  <c r="G113" i="10"/>
  <c r="M113" i="10"/>
  <c r="R113" i="10"/>
  <c r="W113" i="10"/>
  <c r="AA113" i="10"/>
  <c r="AE113" i="10"/>
  <c r="R48" i="10"/>
  <c r="U102" i="10"/>
  <c r="W8" i="10"/>
  <c r="F16" i="10"/>
  <c r="G105" i="10"/>
  <c r="H106" i="10"/>
  <c r="R107" i="10"/>
  <c r="T108" i="10"/>
  <c r="D109" i="10"/>
  <c r="U109" i="10"/>
  <c r="E110" i="10"/>
  <c r="V110" i="10"/>
  <c r="W4" i="10"/>
  <c r="G111" i="10"/>
  <c r="X111" i="10"/>
  <c r="H112" i="10"/>
  <c r="Y112" i="10"/>
  <c r="I5" i="10"/>
  <c r="R5" i="10"/>
  <c r="Y5" i="10"/>
  <c r="I113" i="10"/>
  <c r="N113" i="10"/>
  <c r="T113" i="10"/>
  <c r="X113" i="10"/>
  <c r="AB113" i="10"/>
  <c r="AF113" i="10"/>
  <c r="J113" i="10"/>
  <c r="U113" i="10"/>
  <c r="AC113" i="10"/>
  <c r="AG113" i="10"/>
  <c r="AH113" i="10"/>
  <c r="K134" i="6"/>
  <c r="K51" i="6"/>
  <c r="K102" i="6"/>
  <c r="K136" i="6"/>
  <c r="K137" i="6"/>
  <c r="K171" i="6"/>
  <c r="K50" i="6"/>
  <c r="K220" i="6"/>
  <c r="K152" i="6"/>
  <c r="K139" i="6"/>
  <c r="K105" i="6"/>
  <c r="N235" i="6"/>
  <c r="N31" i="6"/>
  <c r="N101" i="6"/>
  <c r="N171" i="6"/>
  <c r="N180" i="6"/>
  <c r="M39" i="6"/>
  <c r="J107" i="10" s="1"/>
  <c r="M121" i="6"/>
  <c r="I4" i="10" s="1"/>
  <c r="M80" i="6"/>
  <c r="J91" i="10" s="1"/>
  <c r="M62" i="6"/>
  <c r="R62" i="6" s="1"/>
  <c r="U62" i="6" s="1"/>
  <c r="M132" i="6"/>
  <c r="K16" i="10" s="1"/>
  <c r="M172" i="6"/>
  <c r="L98" i="10" s="1"/>
  <c r="K41" i="6"/>
  <c r="K128" i="6"/>
  <c r="K199" i="6"/>
  <c r="K60" i="6"/>
  <c r="N39" i="6"/>
  <c r="N42" i="6"/>
  <c r="N83" i="6"/>
  <c r="N148" i="6"/>
  <c r="N73" i="6"/>
  <c r="N103" i="6"/>
  <c r="N38" i="6"/>
  <c r="N67" i="6"/>
  <c r="N55" i="6"/>
  <c r="N239" i="6"/>
  <c r="M28" i="6"/>
  <c r="L5" i="10" s="1"/>
  <c r="M33" i="6"/>
  <c r="M81" i="6"/>
  <c r="I24" i="10" s="1"/>
  <c r="M35" i="6"/>
  <c r="R35" i="6" s="1"/>
  <c r="U35" i="6" s="1"/>
  <c r="N199" i="6"/>
  <c r="N46" i="6"/>
  <c r="N174" i="6"/>
  <c r="N72" i="6"/>
  <c r="N54" i="6"/>
  <c r="N125" i="6"/>
  <c r="N92" i="6"/>
  <c r="N37" i="6"/>
  <c r="M78" i="6"/>
  <c r="M93" i="6"/>
  <c r="J94" i="10" s="1"/>
  <c r="M112" i="6"/>
  <c r="R112" i="6" s="1"/>
  <c r="U112" i="6" s="1"/>
  <c r="M70" i="6"/>
  <c r="R70" i="6" s="1"/>
  <c r="U70" i="6" s="1"/>
  <c r="M224" i="6"/>
  <c r="R224" i="6" s="1"/>
  <c r="U224" i="6" s="1"/>
  <c r="M177" i="6"/>
  <c r="H92" i="10" s="1"/>
  <c r="K46" i="6"/>
  <c r="K83" i="6"/>
  <c r="K113" i="6"/>
  <c r="N78" i="6"/>
  <c r="N85" i="6"/>
  <c r="N57" i="6"/>
  <c r="N201" i="6"/>
  <c r="N133" i="6"/>
  <c r="N74" i="6"/>
  <c r="N111" i="6"/>
  <c r="N102" i="6"/>
  <c r="N226" i="6"/>
  <c r="N65" i="6"/>
  <c r="N139" i="6"/>
  <c r="M46" i="6"/>
  <c r="M92" i="6"/>
  <c r="G94" i="10" s="1"/>
  <c r="M228" i="6"/>
  <c r="R228" i="6" s="1"/>
  <c r="U228" i="6" s="1"/>
  <c r="M131" i="6"/>
  <c r="N229" i="6"/>
  <c r="N104" i="6"/>
  <c r="N79" i="6"/>
  <c r="N179" i="6"/>
  <c r="M179" i="6"/>
  <c r="O92" i="10" s="1"/>
  <c r="M128" i="6"/>
  <c r="R128" i="6" s="1"/>
  <c r="U128" i="6" s="1"/>
  <c r="M223" i="6"/>
  <c r="N8" i="10" s="1"/>
  <c r="M55" i="6"/>
  <c r="C174" i="4" s="1"/>
  <c r="M222" i="6"/>
  <c r="M98" i="6"/>
  <c r="M109" i="10" s="1"/>
  <c r="M104" i="6"/>
  <c r="R104" i="6" s="1"/>
  <c r="U104" i="6" s="1"/>
  <c r="M216" i="6"/>
  <c r="AA37" i="10" s="1"/>
  <c r="M45" i="6"/>
  <c r="L103" i="10" s="1"/>
  <c r="M149" i="6"/>
  <c r="Q62" i="10" s="1"/>
  <c r="M110" i="6"/>
  <c r="L101" i="10" s="1"/>
  <c r="M141" i="6"/>
  <c r="N133" i="10" s="1"/>
  <c r="M48" i="6"/>
  <c r="N97" i="10" s="1"/>
  <c r="M122" i="6"/>
  <c r="M4" i="10" s="1"/>
  <c r="M88" i="6"/>
  <c r="M94" i="6"/>
  <c r="N94" i="10" s="1"/>
  <c r="M215" i="6"/>
  <c r="P108" i="10" s="1"/>
  <c r="M89" i="6"/>
  <c r="R89" i="6" s="1"/>
  <c r="U89" i="6" s="1"/>
  <c r="M213" i="6"/>
  <c r="R213" i="6" s="1"/>
  <c r="U213" i="6" s="1"/>
  <c r="M366" i="6"/>
  <c r="R366" i="6" s="1"/>
  <c r="U366" i="6" s="1"/>
  <c r="M362" i="6"/>
  <c r="R362" i="6" s="1"/>
  <c r="U362" i="6" s="1"/>
  <c r="M358" i="6"/>
  <c r="R358" i="6" s="1"/>
  <c r="U358" i="6" s="1"/>
  <c r="M354" i="6"/>
  <c r="R354" i="6" s="1"/>
  <c r="U354" i="6" s="1"/>
  <c r="M350" i="6"/>
  <c r="R350" i="6" s="1"/>
  <c r="U350" i="6" s="1"/>
  <c r="M346" i="6"/>
  <c r="R346" i="6" s="1"/>
  <c r="U346" i="6" s="1"/>
  <c r="M342" i="6"/>
  <c r="R342" i="6" s="1"/>
  <c r="U342" i="6" s="1"/>
  <c r="M338" i="6"/>
  <c r="R338" i="6" s="1"/>
  <c r="U338" i="6" s="1"/>
  <c r="M334" i="6"/>
  <c r="R334" i="6" s="1"/>
  <c r="U334" i="6" s="1"/>
  <c r="M330" i="6"/>
  <c r="R330" i="6" s="1"/>
  <c r="U330" i="6" s="1"/>
  <c r="M326" i="6"/>
  <c r="R326" i="6" s="1"/>
  <c r="U326" i="6" s="1"/>
  <c r="M322" i="6"/>
  <c r="R322" i="6" s="1"/>
  <c r="U322" i="6" s="1"/>
  <c r="M318" i="6"/>
  <c r="R318" i="6" s="1"/>
  <c r="U318" i="6" s="1"/>
  <c r="M314" i="6"/>
  <c r="R314" i="6" s="1"/>
  <c r="U314" i="6" s="1"/>
  <c r="M82" i="6"/>
  <c r="C145" i="4" s="1"/>
  <c r="M406" i="6"/>
  <c r="C191" i="4" s="1"/>
  <c r="M308" i="6"/>
  <c r="R308" i="6" s="1"/>
  <c r="U308" i="6" s="1"/>
  <c r="M458" i="6"/>
  <c r="R458" i="6" s="1"/>
  <c r="U458" i="6" s="1"/>
  <c r="M288" i="6"/>
  <c r="M289" i="6"/>
  <c r="R289" i="6" s="1"/>
  <c r="U289" i="6" s="1"/>
  <c r="M435" i="6"/>
  <c r="R435" i="6" s="1"/>
  <c r="U435" i="6" s="1"/>
  <c r="M393" i="6"/>
  <c r="M106" i="6"/>
  <c r="R106" i="6" s="1"/>
  <c r="U106" i="6" s="1"/>
  <c r="M173" i="6"/>
  <c r="O98" i="10" s="1"/>
  <c r="M107" i="6"/>
  <c r="N101" i="10" s="1"/>
  <c r="M71" i="6"/>
  <c r="O96" i="10" s="1"/>
  <c r="M135" i="6"/>
  <c r="N16" i="10" s="1"/>
  <c r="P95" i="10"/>
  <c r="M125" i="6"/>
  <c r="Q4" i="10" s="1"/>
  <c r="M61" i="6"/>
  <c r="M79" i="6"/>
  <c r="O91" i="10" s="1"/>
  <c r="M95" i="6"/>
  <c r="M68" i="6"/>
  <c r="N48" i="10" s="1"/>
  <c r="M100" i="6"/>
  <c r="K11" i="10" s="1"/>
  <c r="M36" i="6"/>
  <c r="M170" i="6"/>
  <c r="Q112" i="10" s="1"/>
  <c r="M47" i="6"/>
  <c r="C144" i="4" s="1"/>
  <c r="M229" i="6"/>
  <c r="C113" i="4" s="1"/>
  <c r="M171" i="6"/>
  <c r="U24" i="10" s="1"/>
  <c r="M29" i="6"/>
  <c r="N5" i="10" s="1"/>
  <c r="M96" i="6"/>
  <c r="Q94" i="10" s="1"/>
  <c r="G51" i="6"/>
  <c r="M51" i="6" s="1"/>
  <c r="D90" i="10" s="1"/>
  <c r="G168" i="6"/>
  <c r="M168" i="6" s="1"/>
  <c r="D98" i="10" s="1"/>
  <c r="G175" i="6"/>
  <c r="M175" i="6" s="1"/>
  <c r="R175" i="6" s="1"/>
  <c r="U175" i="6" s="1"/>
  <c r="G91" i="6"/>
  <c r="M91" i="6" s="1"/>
  <c r="R91" i="6" s="1"/>
  <c r="U91" i="6" s="1"/>
  <c r="M130" i="6"/>
  <c r="D16" i="10" s="1"/>
  <c r="G64" i="6"/>
  <c r="M64" i="6" s="1"/>
  <c r="R64" i="6" s="1"/>
  <c r="U64" i="6" s="1"/>
  <c r="G145" i="6"/>
  <c r="M145" i="6" s="1"/>
  <c r="R145" i="6" s="1"/>
  <c r="U145" i="6" s="1"/>
  <c r="G31" i="6"/>
  <c r="M31" i="6" s="1"/>
  <c r="G178" i="6"/>
  <c r="M178" i="6" s="1"/>
  <c r="J92" i="10" s="1"/>
  <c r="G44" i="6"/>
  <c r="M44" i="6" s="1"/>
  <c r="R44" i="6" s="1"/>
  <c r="U44" i="6" s="1"/>
  <c r="G142" i="6"/>
  <c r="M142" i="6" s="1"/>
  <c r="J59" i="10" s="1"/>
  <c r="G217" i="6"/>
  <c r="M217" i="6" s="1"/>
  <c r="J111" i="10" s="1"/>
  <c r="G200" i="6"/>
  <c r="M200" i="6" s="1"/>
  <c r="Z16" i="10" s="1"/>
  <c r="AF126" i="10"/>
  <c r="AB126" i="10"/>
  <c r="X126" i="10"/>
  <c r="T126" i="10"/>
  <c r="O126" i="10"/>
  <c r="K126" i="10"/>
  <c r="C126" i="10"/>
  <c r="AE133" i="10"/>
  <c r="AA133" i="10"/>
  <c r="W133" i="10"/>
  <c r="R133" i="10"/>
  <c r="J133" i="10"/>
  <c r="F133" i="10"/>
  <c r="AH49" i="10"/>
  <c r="Z49" i="10"/>
  <c r="Q49" i="10"/>
  <c r="I49" i="10"/>
  <c r="AF46" i="10"/>
  <c r="AB46" i="10"/>
  <c r="X46" i="10"/>
  <c r="T46" i="10"/>
  <c r="AE62" i="10"/>
  <c r="AA62" i="10"/>
  <c r="W62" i="10"/>
  <c r="R62" i="10"/>
  <c r="AE126" i="10"/>
  <c r="AA126" i="10"/>
  <c r="W126" i="10"/>
  <c r="R126" i="10"/>
  <c r="J126" i="10"/>
  <c r="F126" i="10"/>
  <c r="AH133" i="10"/>
  <c r="AD133" i="10"/>
  <c r="Z133" i="10"/>
  <c r="V133" i="10"/>
  <c r="Q133" i="10"/>
  <c r="M133" i="10"/>
  <c r="I133" i="10"/>
  <c r="AG49" i="10"/>
  <c r="AC49" i="10"/>
  <c r="Y49" i="10"/>
  <c r="P49" i="10"/>
  <c r="L49" i="10"/>
  <c r="AE46" i="10"/>
  <c r="AA46" i="10"/>
  <c r="W46" i="10"/>
  <c r="R46" i="10"/>
  <c r="AH62" i="10"/>
  <c r="AD62" i="10"/>
  <c r="Z62" i="10"/>
  <c r="V62" i="10"/>
  <c r="AH126" i="10"/>
  <c r="AD126" i="10"/>
  <c r="Z126" i="10"/>
  <c r="V126" i="10"/>
  <c r="Q126" i="10"/>
  <c r="M126" i="10"/>
  <c r="I126" i="10"/>
  <c r="AG133" i="10"/>
  <c r="AC133" i="10"/>
  <c r="Y133" i="10"/>
  <c r="U133" i="10"/>
  <c r="P133" i="10"/>
  <c r="L133" i="10"/>
  <c r="AF49" i="10"/>
  <c r="AB49" i="10"/>
  <c r="X49" i="10"/>
  <c r="T49" i="10"/>
  <c r="O49" i="10"/>
  <c r="K49" i="10"/>
  <c r="AH46" i="10"/>
  <c r="AD46" i="10"/>
  <c r="Z46" i="10"/>
  <c r="V46" i="10"/>
  <c r="Q46" i="10"/>
  <c r="AG62" i="10"/>
  <c r="AC62" i="10"/>
  <c r="Y62" i="10"/>
  <c r="U62" i="10"/>
  <c r="P62" i="10"/>
  <c r="AG126" i="10"/>
  <c r="AC126" i="10"/>
  <c r="Y126" i="10"/>
  <c r="U126" i="10"/>
  <c r="P126" i="10"/>
  <c r="L126" i="10"/>
  <c r="AF133" i="10"/>
  <c r="AB133" i="10"/>
  <c r="X133" i="10"/>
  <c r="O133" i="10"/>
  <c r="K133" i="10"/>
  <c r="AA49" i="10"/>
  <c r="W49" i="10"/>
  <c r="R49" i="10"/>
  <c r="N49" i="10"/>
  <c r="J49" i="10"/>
  <c r="AG46" i="10"/>
  <c r="AC46" i="10"/>
  <c r="Y46" i="10"/>
  <c r="U46" i="10"/>
  <c r="P46" i="10"/>
  <c r="AF62" i="10"/>
  <c r="AB62" i="10"/>
  <c r="X62" i="10"/>
  <c r="T62" i="10"/>
  <c r="AA12" i="10"/>
  <c r="W12" i="10"/>
  <c r="R12" i="10"/>
  <c r="AH35" i="10"/>
  <c r="AD35" i="10"/>
  <c r="Z35" i="10"/>
  <c r="V35" i="10"/>
  <c r="Q35" i="10"/>
  <c r="AG56" i="10"/>
  <c r="AC56" i="10"/>
  <c r="Y56" i="10"/>
  <c r="U56" i="10"/>
  <c r="P56" i="10"/>
  <c r="AF42" i="10"/>
  <c r="AB42" i="10"/>
  <c r="X42" i="10"/>
  <c r="T42" i="10"/>
  <c r="AE58" i="10"/>
  <c r="AA58" i="10"/>
  <c r="W58" i="10"/>
  <c r="R58" i="10"/>
  <c r="N58" i="10"/>
  <c r="J58" i="10"/>
  <c r="F58" i="10"/>
  <c r="AH200" i="10"/>
  <c r="AD200" i="10"/>
  <c r="Z200" i="10"/>
  <c r="V200" i="10"/>
  <c r="Q200" i="10"/>
  <c r="M200" i="10"/>
  <c r="I200" i="10"/>
  <c r="AG199" i="10"/>
  <c r="AC199" i="10"/>
  <c r="Y199" i="10"/>
  <c r="U199" i="10"/>
  <c r="P199" i="10"/>
  <c r="L199" i="10"/>
  <c r="AF198" i="10"/>
  <c r="AB198" i="10"/>
  <c r="X198" i="10"/>
  <c r="T198" i="10"/>
  <c r="O198" i="10"/>
  <c r="K198" i="10"/>
  <c r="C198" i="10"/>
  <c r="AE197" i="10"/>
  <c r="AA197" i="10"/>
  <c r="W197" i="10"/>
  <c r="R197" i="10"/>
  <c r="N197" i="10"/>
  <c r="J197" i="10"/>
  <c r="F197" i="10"/>
  <c r="AH196" i="10"/>
  <c r="AD196" i="10"/>
  <c r="Z196" i="10"/>
  <c r="V196" i="10"/>
  <c r="Q196" i="10"/>
  <c r="M196" i="10"/>
  <c r="I196" i="10"/>
  <c r="AG195" i="10"/>
  <c r="AC195" i="10"/>
  <c r="Y195" i="10"/>
  <c r="U195" i="10"/>
  <c r="AH12" i="10"/>
  <c r="AD12" i="10"/>
  <c r="Z12" i="10"/>
  <c r="V12" i="10"/>
  <c r="Q12" i="10"/>
  <c r="AG35" i="10"/>
  <c r="AC35" i="10"/>
  <c r="Y35" i="10"/>
  <c r="U35" i="10"/>
  <c r="P35" i="10"/>
  <c r="AF56" i="10"/>
  <c r="AB56" i="10"/>
  <c r="X56" i="10"/>
  <c r="T56" i="10"/>
  <c r="AE42" i="10"/>
  <c r="AA42" i="10"/>
  <c r="W42" i="10"/>
  <c r="R42" i="10"/>
  <c r="AH58" i="10"/>
  <c r="AD58" i="10"/>
  <c r="Z58" i="10"/>
  <c r="V58" i="10"/>
  <c r="Q58" i="10"/>
  <c r="M58" i="10"/>
  <c r="I58" i="10"/>
  <c r="AG200" i="10"/>
  <c r="AC200" i="10"/>
  <c r="Y200" i="10"/>
  <c r="U200" i="10"/>
  <c r="P200" i="10"/>
  <c r="L200" i="10"/>
  <c r="AF199" i="10"/>
  <c r="AB199" i="10"/>
  <c r="X199" i="10"/>
  <c r="T199" i="10"/>
  <c r="O199" i="10"/>
  <c r="K199" i="10"/>
  <c r="AE198" i="10"/>
  <c r="AA198" i="10"/>
  <c r="W198" i="10"/>
  <c r="R198" i="10"/>
  <c r="N198" i="10"/>
  <c r="J198" i="10"/>
  <c r="F198" i="10"/>
  <c r="AH197" i="10"/>
  <c r="AD197" i="10"/>
  <c r="Z197" i="10"/>
  <c r="V197" i="10"/>
  <c r="Q197" i="10"/>
  <c r="M197" i="10"/>
  <c r="I197" i="10"/>
  <c r="AG196" i="10"/>
  <c r="AC196" i="10"/>
  <c r="Y196" i="10"/>
  <c r="U196" i="10"/>
  <c r="P196" i="10"/>
  <c r="L196" i="10"/>
  <c r="AF195" i="10"/>
  <c r="AB195" i="10"/>
  <c r="X195" i="10"/>
  <c r="T195" i="10"/>
  <c r="O195" i="10"/>
  <c r="K195" i="10"/>
  <c r="AG12" i="10"/>
  <c r="AC12" i="10"/>
  <c r="Y12" i="10"/>
  <c r="U12" i="10"/>
  <c r="L12" i="10"/>
  <c r="AF35" i="10"/>
  <c r="AB35" i="10"/>
  <c r="X35" i="10"/>
  <c r="T35" i="10"/>
  <c r="AE56" i="10"/>
  <c r="AA56" i="10"/>
  <c r="W56" i="10"/>
  <c r="R56" i="10"/>
  <c r="AH42" i="10"/>
  <c r="AD42" i="10"/>
  <c r="Z42" i="10"/>
  <c r="V42" i="10"/>
  <c r="Q42" i="10"/>
  <c r="AG58" i="10"/>
  <c r="AC58" i="10"/>
  <c r="Y58" i="10"/>
  <c r="U58" i="10"/>
  <c r="P58" i="10"/>
  <c r="L58" i="10"/>
  <c r="AF200" i="10"/>
  <c r="AB200" i="10"/>
  <c r="X200" i="10"/>
  <c r="T200" i="10"/>
  <c r="O200" i="10"/>
  <c r="K200" i="10"/>
  <c r="AE199" i="10"/>
  <c r="AA199" i="10"/>
  <c r="W199" i="10"/>
  <c r="R199" i="10"/>
  <c r="N199" i="10"/>
  <c r="J199" i="10"/>
  <c r="F199" i="10"/>
  <c r="AH198" i="10"/>
  <c r="AD198" i="10"/>
  <c r="Z198" i="10"/>
  <c r="V198" i="10"/>
  <c r="Q198" i="10"/>
  <c r="M198" i="10"/>
  <c r="I198" i="10"/>
  <c r="AG197" i="10"/>
  <c r="AC197" i="10"/>
  <c r="Y197" i="10"/>
  <c r="U197" i="10"/>
  <c r="P197" i="10"/>
  <c r="L197" i="10"/>
  <c r="AF196" i="10"/>
  <c r="AB196" i="10"/>
  <c r="X196" i="10"/>
  <c r="AF12" i="10"/>
  <c r="AB12" i="10"/>
  <c r="X12" i="10"/>
  <c r="T12" i="10"/>
  <c r="AE35" i="10"/>
  <c r="AA35" i="10"/>
  <c r="W35" i="10"/>
  <c r="R35" i="10"/>
  <c r="AH56" i="10"/>
  <c r="AD56" i="10"/>
  <c r="Z56" i="10"/>
  <c r="V56" i="10"/>
  <c r="Q56" i="10"/>
  <c r="AG42" i="10"/>
  <c r="AC42" i="10"/>
  <c r="Y42" i="10"/>
  <c r="U42" i="10"/>
  <c r="P42" i="10"/>
  <c r="AB58" i="10"/>
  <c r="X58" i="10"/>
  <c r="T58" i="10"/>
  <c r="O58" i="10"/>
  <c r="K58" i="10"/>
  <c r="C58" i="10"/>
  <c r="AE200" i="10"/>
  <c r="AA200" i="10"/>
  <c r="W200" i="10"/>
  <c r="R200" i="10"/>
  <c r="N200" i="10"/>
  <c r="J200" i="10"/>
  <c r="F200" i="10"/>
  <c r="AH199" i="10"/>
  <c r="AD199" i="10"/>
  <c r="Z199" i="10"/>
  <c r="V199" i="10"/>
  <c r="Q199" i="10"/>
  <c r="M199" i="10"/>
  <c r="I199" i="10"/>
  <c r="AG198" i="10"/>
  <c r="AC198" i="10"/>
  <c r="Y198" i="10"/>
  <c r="U198" i="10"/>
  <c r="P198" i="10"/>
  <c r="L198" i="10"/>
  <c r="AF197" i="10"/>
  <c r="AB197" i="10"/>
  <c r="X197" i="10"/>
  <c r="T197" i="10"/>
  <c r="O197" i="10"/>
  <c r="K197" i="10"/>
  <c r="AE196" i="10"/>
  <c r="AA196" i="10"/>
  <c r="W196" i="10"/>
  <c r="R196" i="10"/>
  <c r="N196" i="10"/>
  <c r="J196" i="10"/>
  <c r="F196" i="10"/>
  <c r="AH195" i="10"/>
  <c r="AD195" i="10"/>
  <c r="Z195" i="10"/>
  <c r="V195" i="10"/>
  <c r="Q195" i="10"/>
  <c r="M195" i="10"/>
  <c r="I195" i="10"/>
  <c r="O196" i="10"/>
  <c r="AE195" i="10"/>
  <c r="P195" i="10"/>
  <c r="AH194" i="10"/>
  <c r="AD194" i="10"/>
  <c r="Z194" i="10"/>
  <c r="V194" i="10"/>
  <c r="Q194" i="10"/>
  <c r="M194" i="10"/>
  <c r="I194" i="10"/>
  <c r="AG57" i="10"/>
  <c r="AC57" i="10"/>
  <c r="Y57" i="10"/>
  <c r="U57" i="10"/>
  <c r="P57" i="10"/>
  <c r="L57" i="10"/>
  <c r="AF120" i="10"/>
  <c r="AB120" i="10"/>
  <c r="X120" i="10"/>
  <c r="T120" i="10"/>
  <c r="O120" i="10"/>
  <c r="K120" i="10"/>
  <c r="C120" i="10"/>
  <c r="AE119" i="10"/>
  <c r="AA119" i="10"/>
  <c r="W119" i="10"/>
  <c r="R119" i="10"/>
  <c r="N119" i="10"/>
  <c r="J119" i="10"/>
  <c r="F119" i="10"/>
  <c r="AH25" i="10"/>
  <c r="AD25" i="10"/>
  <c r="Z25" i="10"/>
  <c r="V25" i="10"/>
  <c r="M25" i="10"/>
  <c r="AG132" i="10"/>
  <c r="AC132" i="10"/>
  <c r="Y132" i="10"/>
  <c r="U132" i="10"/>
  <c r="P132" i="10"/>
  <c r="L132" i="10"/>
  <c r="AF193" i="10"/>
  <c r="AB193" i="10"/>
  <c r="X193" i="10"/>
  <c r="T193" i="10"/>
  <c r="O193" i="10"/>
  <c r="K193" i="10"/>
  <c r="AE192" i="10"/>
  <c r="AA192" i="10"/>
  <c r="W192" i="10"/>
  <c r="R192" i="10"/>
  <c r="N192" i="10"/>
  <c r="J192" i="10"/>
  <c r="F192" i="10"/>
  <c r="AF55" i="10"/>
  <c r="AB55" i="10"/>
  <c r="X55" i="10"/>
  <c r="K196" i="10"/>
  <c r="AA195" i="10"/>
  <c r="N195" i="10"/>
  <c r="F195" i="10"/>
  <c r="AG194" i="10"/>
  <c r="AC194" i="10"/>
  <c r="Y194" i="10"/>
  <c r="U194" i="10"/>
  <c r="P194" i="10"/>
  <c r="L194" i="10"/>
  <c r="AF57" i="10"/>
  <c r="AB57" i="10"/>
  <c r="X57" i="10"/>
  <c r="T57" i="10"/>
  <c r="O57" i="10"/>
  <c r="K57" i="10"/>
  <c r="AE120" i="10"/>
  <c r="AA120" i="10"/>
  <c r="W120" i="10"/>
  <c r="R120" i="10"/>
  <c r="N120" i="10"/>
  <c r="J120" i="10"/>
  <c r="F120" i="10"/>
  <c r="AH119" i="10"/>
  <c r="AD119" i="10"/>
  <c r="Z119" i="10"/>
  <c r="V119" i="10"/>
  <c r="Q119" i="10"/>
  <c r="M119" i="10"/>
  <c r="I119" i="10"/>
  <c r="AG25" i="10"/>
  <c r="AC25" i="10"/>
  <c r="Y25" i="10"/>
  <c r="U25" i="10"/>
  <c r="P25" i="10"/>
  <c r="L25" i="10"/>
  <c r="AF132" i="10"/>
  <c r="AB132" i="10"/>
  <c r="X132" i="10"/>
  <c r="T132" i="10"/>
  <c r="O132" i="10"/>
  <c r="K132" i="10"/>
  <c r="AE193" i="10"/>
  <c r="AA193" i="10"/>
  <c r="W193" i="10"/>
  <c r="R193" i="10"/>
  <c r="N193" i="10"/>
  <c r="J193" i="10"/>
  <c r="F193" i="10"/>
  <c r="AH192" i="10"/>
  <c r="AD192" i="10"/>
  <c r="Z192" i="10"/>
  <c r="V192" i="10"/>
  <c r="Q192" i="10"/>
  <c r="M192" i="10"/>
  <c r="I192" i="10"/>
  <c r="AE55" i="10"/>
  <c r="AA55" i="10"/>
  <c r="W55" i="10"/>
  <c r="W195" i="10"/>
  <c r="L195" i="10"/>
  <c r="AF194" i="10"/>
  <c r="AB194" i="10"/>
  <c r="X194" i="10"/>
  <c r="T194" i="10"/>
  <c r="O194" i="10"/>
  <c r="K194" i="10"/>
  <c r="AE57" i="10"/>
  <c r="AA57" i="10"/>
  <c r="W57" i="10"/>
  <c r="R57" i="10"/>
  <c r="N57" i="10"/>
  <c r="J57" i="10"/>
  <c r="F57" i="10"/>
  <c r="AH120" i="10"/>
  <c r="AD120" i="10"/>
  <c r="Z120" i="10"/>
  <c r="V120" i="10"/>
  <c r="Q120" i="10"/>
  <c r="M120" i="10"/>
  <c r="I120" i="10"/>
  <c r="AG119" i="10"/>
  <c r="AC119" i="10"/>
  <c r="Y119" i="10"/>
  <c r="U119" i="10"/>
  <c r="P119" i="10"/>
  <c r="L119" i="10"/>
  <c r="AF25" i="10"/>
  <c r="AB25" i="10"/>
  <c r="X25" i="10"/>
  <c r="T25" i="10"/>
  <c r="O25" i="10"/>
  <c r="K25" i="10"/>
  <c r="AE132" i="10"/>
  <c r="AA132" i="10"/>
  <c r="W132" i="10"/>
  <c r="R132" i="10"/>
  <c r="N132" i="10"/>
  <c r="J132" i="10"/>
  <c r="F132" i="10"/>
  <c r="AH193" i="10"/>
  <c r="AD193" i="10"/>
  <c r="Z193" i="10"/>
  <c r="V193" i="10"/>
  <c r="Q193" i="10"/>
  <c r="M193" i="10"/>
  <c r="I193" i="10"/>
  <c r="AG192" i="10"/>
  <c r="AC192" i="10"/>
  <c r="Y192" i="10"/>
  <c r="U192" i="10"/>
  <c r="P192" i="10"/>
  <c r="L192" i="10"/>
  <c r="AH55" i="10"/>
  <c r="AD55" i="10"/>
  <c r="Z55" i="10"/>
  <c r="T196" i="10"/>
  <c r="R195" i="10"/>
  <c r="J195" i="10"/>
  <c r="AE194" i="10"/>
  <c r="AA194" i="10"/>
  <c r="W194" i="10"/>
  <c r="R194" i="10"/>
  <c r="N194" i="10"/>
  <c r="J194" i="10"/>
  <c r="F194" i="10"/>
  <c r="AH57" i="10"/>
  <c r="AD57" i="10"/>
  <c r="Z57" i="10"/>
  <c r="V57" i="10"/>
  <c r="Q57" i="10"/>
  <c r="M57" i="10"/>
  <c r="I57" i="10"/>
  <c r="AG120" i="10"/>
  <c r="AC120" i="10"/>
  <c r="Y120" i="10"/>
  <c r="U120" i="10"/>
  <c r="P120" i="10"/>
  <c r="L120" i="10"/>
  <c r="AF119" i="10"/>
  <c r="AB119" i="10"/>
  <c r="X119" i="10"/>
  <c r="T119" i="10"/>
  <c r="O119" i="10"/>
  <c r="K119" i="10"/>
  <c r="AE25" i="10"/>
  <c r="AA25" i="10"/>
  <c r="W25" i="10"/>
  <c r="R25" i="10"/>
  <c r="N25" i="10"/>
  <c r="F25" i="10"/>
  <c r="AH132" i="10"/>
  <c r="AD132" i="10"/>
  <c r="Z132" i="10"/>
  <c r="V132" i="10"/>
  <c r="Q132" i="10"/>
  <c r="M132" i="10"/>
  <c r="I132" i="10"/>
  <c r="AG193" i="10"/>
  <c r="AC193" i="10"/>
  <c r="Y193" i="10"/>
  <c r="U193" i="10"/>
  <c r="P193" i="10"/>
  <c r="L193" i="10"/>
  <c r="AF192" i="10"/>
  <c r="AB192" i="10"/>
  <c r="X192" i="10"/>
  <c r="T192" i="10"/>
  <c r="O192" i="10"/>
  <c r="K192" i="10"/>
  <c r="C192" i="10"/>
  <c r="AG55" i="10"/>
  <c r="AC55" i="10"/>
  <c r="Y55" i="10"/>
  <c r="U55" i="10"/>
  <c r="T55" i="10"/>
  <c r="O55" i="10"/>
  <c r="K55" i="10"/>
  <c r="C55" i="10"/>
  <c r="AE63" i="10"/>
  <c r="AA63" i="10"/>
  <c r="W63" i="10"/>
  <c r="R63" i="10"/>
  <c r="N63" i="10"/>
  <c r="J63" i="10"/>
  <c r="F63" i="10"/>
  <c r="AH191" i="10"/>
  <c r="AD191" i="10"/>
  <c r="Z191" i="10"/>
  <c r="V191" i="10"/>
  <c r="Q191" i="10"/>
  <c r="M191" i="10"/>
  <c r="I191" i="10"/>
  <c r="AG33" i="10"/>
  <c r="AC33" i="10"/>
  <c r="Y33" i="10"/>
  <c r="U33" i="10"/>
  <c r="P33" i="10"/>
  <c r="L33" i="10"/>
  <c r="AF158" i="10"/>
  <c r="AB158" i="10"/>
  <c r="X158" i="10"/>
  <c r="T158" i="10"/>
  <c r="O158" i="10"/>
  <c r="K158" i="10"/>
  <c r="AE143" i="10"/>
  <c r="AA143" i="10"/>
  <c r="W143" i="10"/>
  <c r="R143" i="10"/>
  <c r="N143" i="10"/>
  <c r="J143" i="10"/>
  <c r="F143" i="10"/>
  <c r="AH70" i="10"/>
  <c r="Z70" i="10"/>
  <c r="V70" i="10"/>
  <c r="AG47" i="10"/>
  <c r="AC47" i="10"/>
  <c r="Y47" i="10"/>
  <c r="U47" i="10"/>
  <c r="P47" i="10"/>
  <c r="L47" i="10"/>
  <c r="AE187" i="10"/>
  <c r="AA187" i="10"/>
  <c r="W187" i="10"/>
  <c r="R187" i="10"/>
  <c r="N187" i="10"/>
  <c r="J187" i="10"/>
  <c r="F187" i="10"/>
  <c r="AH147" i="10"/>
  <c r="AD147" i="10"/>
  <c r="Z147" i="10"/>
  <c r="V147" i="10"/>
  <c r="Q147" i="10"/>
  <c r="M147" i="10"/>
  <c r="I147" i="10"/>
  <c r="AG178" i="10"/>
  <c r="AC178" i="10"/>
  <c r="Y178" i="10"/>
  <c r="U178" i="10"/>
  <c r="P178" i="10"/>
  <c r="R55" i="10"/>
  <c r="N55" i="10"/>
  <c r="J55" i="10"/>
  <c r="F55" i="10"/>
  <c r="AH63" i="10"/>
  <c r="AD63" i="10"/>
  <c r="Z63" i="10"/>
  <c r="V63" i="10"/>
  <c r="Q63" i="10"/>
  <c r="M63" i="10"/>
  <c r="I63" i="10"/>
  <c r="AG191" i="10"/>
  <c r="AC191" i="10"/>
  <c r="Y191" i="10"/>
  <c r="U191" i="10"/>
  <c r="P191" i="10"/>
  <c r="L191" i="10"/>
  <c r="AF33" i="10"/>
  <c r="AB33" i="10"/>
  <c r="X33" i="10"/>
  <c r="T33" i="10"/>
  <c r="O33" i="10"/>
  <c r="K33" i="10"/>
  <c r="AE158" i="10"/>
  <c r="AA158" i="10"/>
  <c r="W158" i="10"/>
  <c r="R158" i="10"/>
  <c r="N158" i="10"/>
  <c r="J158" i="10"/>
  <c r="F158" i="10"/>
  <c r="AH143" i="10"/>
  <c r="AD143" i="10"/>
  <c r="Z143" i="10"/>
  <c r="V143" i="10"/>
  <c r="Q143" i="10"/>
  <c r="M143" i="10"/>
  <c r="I143" i="10"/>
  <c r="AG70" i="10"/>
  <c r="L70" i="10"/>
  <c r="AF47" i="10"/>
  <c r="AB47" i="10"/>
  <c r="X47" i="10"/>
  <c r="T47" i="10"/>
  <c r="O47" i="10"/>
  <c r="K47" i="10"/>
  <c r="AH187" i="10"/>
  <c r="AD187" i="10"/>
  <c r="Z187" i="10"/>
  <c r="V187" i="10"/>
  <c r="Q187" i="10"/>
  <c r="M187" i="10"/>
  <c r="I187" i="10"/>
  <c r="AG147" i="10"/>
  <c r="AC147" i="10"/>
  <c r="Y147" i="10"/>
  <c r="U147" i="10"/>
  <c r="P147" i="10"/>
  <c r="L147" i="10"/>
  <c r="AF178" i="10"/>
  <c r="AB178" i="10"/>
  <c r="X178" i="10"/>
  <c r="T178" i="10"/>
  <c r="Q55" i="10"/>
  <c r="M55" i="10"/>
  <c r="I55" i="10"/>
  <c r="AG63" i="10"/>
  <c r="AC63" i="10"/>
  <c r="Y63" i="10"/>
  <c r="U63" i="10"/>
  <c r="P63" i="10"/>
  <c r="L63" i="10"/>
  <c r="AF191" i="10"/>
  <c r="AB191" i="10"/>
  <c r="X191" i="10"/>
  <c r="T191" i="10"/>
  <c r="O191" i="10"/>
  <c r="K191" i="10"/>
  <c r="AE33" i="10"/>
  <c r="AA33" i="10"/>
  <c r="W33" i="10"/>
  <c r="N33" i="10"/>
  <c r="J33" i="10"/>
  <c r="F33" i="10"/>
  <c r="AH158" i="10"/>
  <c r="AD158" i="10"/>
  <c r="Z158" i="10"/>
  <c r="V158" i="10"/>
  <c r="Q158" i="10"/>
  <c r="M158" i="10"/>
  <c r="I158" i="10"/>
  <c r="AG143" i="10"/>
  <c r="AC143" i="10"/>
  <c r="Y143" i="10"/>
  <c r="U143" i="10"/>
  <c r="P143" i="10"/>
  <c r="L143" i="10"/>
  <c r="AF70" i="10"/>
  <c r="X70" i="10"/>
  <c r="T70" i="10"/>
  <c r="AE47" i="10"/>
  <c r="AA47" i="10"/>
  <c r="W47" i="10"/>
  <c r="R47" i="10"/>
  <c r="N47" i="10"/>
  <c r="J47" i="10"/>
  <c r="F47" i="10"/>
  <c r="AG187" i="10"/>
  <c r="AC187" i="10"/>
  <c r="Y187" i="10"/>
  <c r="U187" i="10"/>
  <c r="P187" i="10"/>
  <c r="L187" i="10"/>
  <c r="AF147" i="10"/>
  <c r="AB147" i="10"/>
  <c r="X147" i="10"/>
  <c r="T147" i="10"/>
  <c r="O147" i="10"/>
  <c r="K147" i="10"/>
  <c r="AE178" i="10"/>
  <c r="AA178" i="10"/>
  <c r="W178" i="10"/>
  <c r="V55" i="10"/>
  <c r="P55" i="10"/>
  <c r="L55" i="10"/>
  <c r="AF63" i="10"/>
  <c r="AB63" i="10"/>
  <c r="X63" i="10"/>
  <c r="T63" i="10"/>
  <c r="O63" i="10"/>
  <c r="K63" i="10"/>
  <c r="AE191" i="10"/>
  <c r="AA191" i="10"/>
  <c r="W191" i="10"/>
  <c r="R191" i="10"/>
  <c r="N191" i="10"/>
  <c r="J191" i="10"/>
  <c r="F191" i="10"/>
  <c r="AH33" i="10"/>
  <c r="AD33" i="10"/>
  <c r="Z33" i="10"/>
  <c r="V33" i="10"/>
  <c r="Q33" i="10"/>
  <c r="M33" i="10"/>
  <c r="I33" i="10"/>
  <c r="AG158" i="10"/>
  <c r="AC158" i="10"/>
  <c r="Y158" i="10"/>
  <c r="U158" i="10"/>
  <c r="P158" i="10"/>
  <c r="L158" i="10"/>
  <c r="AF143" i="10"/>
  <c r="AB143" i="10"/>
  <c r="X143" i="10"/>
  <c r="T143" i="10"/>
  <c r="O143" i="10"/>
  <c r="K143" i="10"/>
  <c r="W70" i="10"/>
  <c r="AH47" i="10"/>
  <c r="AD47" i="10"/>
  <c r="Z47" i="10"/>
  <c r="V47" i="10"/>
  <c r="Q47" i="10"/>
  <c r="M47" i="10"/>
  <c r="I47" i="10"/>
  <c r="AF187" i="10"/>
  <c r="AB187" i="10"/>
  <c r="X187" i="10"/>
  <c r="T187" i="10"/>
  <c r="O187" i="10"/>
  <c r="K187" i="10"/>
  <c r="AE147" i="10"/>
  <c r="AA147" i="10"/>
  <c r="W147" i="10"/>
  <c r="R147" i="10"/>
  <c r="N147" i="10"/>
  <c r="J147" i="10"/>
  <c r="F147" i="10"/>
  <c r="AH178" i="10"/>
  <c r="AD178" i="10"/>
  <c r="Z178" i="10"/>
  <c r="V178" i="10"/>
  <c r="Q178" i="10"/>
  <c r="L178" i="10"/>
  <c r="AF77" i="10"/>
  <c r="X77" i="10"/>
  <c r="T77" i="10"/>
  <c r="AE128" i="10"/>
  <c r="AA128" i="10"/>
  <c r="W128" i="10"/>
  <c r="R128" i="10"/>
  <c r="N128" i="10"/>
  <c r="J128" i="10"/>
  <c r="F128" i="10"/>
  <c r="AH185" i="10"/>
  <c r="AD185" i="10"/>
  <c r="Z185" i="10"/>
  <c r="V185" i="10"/>
  <c r="Q185" i="10"/>
  <c r="M185" i="10"/>
  <c r="I185" i="10"/>
  <c r="AG175" i="10"/>
  <c r="AC175" i="10"/>
  <c r="Y175" i="10"/>
  <c r="U175" i="10"/>
  <c r="P175" i="10"/>
  <c r="L175" i="10"/>
  <c r="AF170" i="10"/>
  <c r="AB170" i="10"/>
  <c r="X170" i="10"/>
  <c r="T170" i="10"/>
  <c r="O170" i="10"/>
  <c r="K170" i="10"/>
  <c r="AE37" i="10"/>
  <c r="W37" i="10"/>
  <c r="R37" i="10"/>
  <c r="AC60" i="10"/>
  <c r="Y60" i="10"/>
  <c r="U60" i="10"/>
  <c r="P60" i="10"/>
  <c r="L60" i="10"/>
  <c r="AF41" i="10"/>
  <c r="AB41" i="10"/>
  <c r="X41" i="10"/>
  <c r="T41" i="10"/>
  <c r="O41" i="10"/>
  <c r="K41" i="10"/>
  <c r="C41" i="10"/>
  <c r="AE52" i="10"/>
  <c r="AA52" i="10"/>
  <c r="W52" i="10"/>
  <c r="R52" i="10"/>
  <c r="N52" i="10"/>
  <c r="J52" i="10"/>
  <c r="F52" i="10"/>
  <c r="AH43" i="10"/>
  <c r="AD43" i="10"/>
  <c r="Z43" i="10"/>
  <c r="Q43" i="10"/>
  <c r="M43" i="10"/>
  <c r="I43" i="10"/>
  <c r="AG76" i="10"/>
  <c r="AC76" i="10"/>
  <c r="AF3" i="10"/>
  <c r="AB3" i="10"/>
  <c r="X3" i="10"/>
  <c r="T3" i="10"/>
  <c r="O3" i="10"/>
  <c r="AE22" i="10"/>
  <c r="AA22" i="10"/>
  <c r="W22" i="10"/>
  <c r="R22" i="10"/>
  <c r="AH135" i="10"/>
  <c r="AD135" i="10"/>
  <c r="Z135" i="10"/>
  <c r="V135" i="10"/>
  <c r="Q135" i="10"/>
  <c r="M135" i="10"/>
  <c r="I135" i="10"/>
  <c r="AG131" i="10"/>
  <c r="AC131" i="10"/>
  <c r="Y131" i="10"/>
  <c r="P131" i="10"/>
  <c r="L131" i="10"/>
  <c r="AF140" i="10"/>
  <c r="AB140" i="10"/>
  <c r="X140" i="10"/>
  <c r="T140" i="10"/>
  <c r="O140" i="10"/>
  <c r="K140" i="10"/>
  <c r="AE23" i="10"/>
  <c r="AA23" i="10"/>
  <c r="W23" i="10"/>
  <c r="R23" i="10"/>
  <c r="N23" i="10"/>
  <c r="J23" i="10"/>
  <c r="F23" i="10"/>
  <c r="AH13" i="10"/>
  <c r="AD13" i="10"/>
  <c r="Z13" i="10"/>
  <c r="V13" i="10"/>
  <c r="Q13" i="10"/>
  <c r="M13" i="10"/>
  <c r="I13" i="10"/>
  <c r="AG86" i="10"/>
  <c r="AF145" i="10"/>
  <c r="AB145" i="10"/>
  <c r="X145" i="10"/>
  <c r="T145" i="10"/>
  <c r="O145" i="10"/>
  <c r="K145" i="10"/>
  <c r="W65" i="10"/>
  <c r="O178" i="10"/>
  <c r="K178" i="10"/>
  <c r="AA77" i="10"/>
  <c r="W77" i="10"/>
  <c r="AH128" i="10"/>
  <c r="AD128" i="10"/>
  <c r="Z128" i="10"/>
  <c r="V128" i="10"/>
  <c r="Q128" i="10"/>
  <c r="M128" i="10"/>
  <c r="I128" i="10"/>
  <c r="AG185" i="10"/>
  <c r="AC185" i="10"/>
  <c r="Y185" i="10"/>
  <c r="U185" i="10"/>
  <c r="P185" i="10"/>
  <c r="L185" i="10"/>
  <c r="AF175" i="10"/>
  <c r="AB175" i="10"/>
  <c r="X175" i="10"/>
  <c r="T175" i="10"/>
  <c r="O175" i="10"/>
  <c r="K175" i="10"/>
  <c r="AE170" i="10"/>
  <c r="AA170" i="10"/>
  <c r="W170" i="10"/>
  <c r="R170" i="10"/>
  <c r="N170" i="10"/>
  <c r="J170" i="10"/>
  <c r="F170" i="10"/>
  <c r="AH37" i="10"/>
  <c r="AD37" i="10"/>
  <c r="Z37" i="10"/>
  <c r="V37" i="10"/>
  <c r="Q37" i="10"/>
  <c r="AB60" i="10"/>
  <c r="X60" i="10"/>
  <c r="T60" i="10"/>
  <c r="O60" i="10"/>
  <c r="K60" i="10"/>
  <c r="AE41" i="10"/>
  <c r="AA41" i="10"/>
  <c r="W41" i="10"/>
  <c r="R41" i="10"/>
  <c r="N41" i="10"/>
  <c r="J41" i="10"/>
  <c r="F41" i="10"/>
  <c r="AH52" i="10"/>
  <c r="AD52" i="10"/>
  <c r="Z52" i="10"/>
  <c r="V52" i="10"/>
  <c r="Q52" i="10"/>
  <c r="M52" i="10"/>
  <c r="I52" i="10"/>
  <c r="AG43" i="10"/>
  <c r="AC43" i="10"/>
  <c r="Y43" i="10"/>
  <c r="U43" i="10"/>
  <c r="P43" i="10"/>
  <c r="L43" i="10"/>
  <c r="AF76" i="10"/>
  <c r="X76" i="10"/>
  <c r="T76" i="10"/>
  <c r="AA3" i="10"/>
  <c r="W3" i="10"/>
  <c r="R3" i="10"/>
  <c r="N3" i="10"/>
  <c r="J3" i="10"/>
  <c r="F3" i="10"/>
  <c r="AH22" i="10"/>
  <c r="AD22" i="10"/>
  <c r="Z22" i="10"/>
  <c r="V22" i="10"/>
  <c r="Q22" i="10"/>
  <c r="AG135" i="10"/>
  <c r="AC135" i="10"/>
  <c r="Y135" i="10"/>
  <c r="U135" i="10"/>
  <c r="P135" i="10"/>
  <c r="L135" i="10"/>
  <c r="AF131" i="10"/>
  <c r="AB131" i="10"/>
  <c r="X131" i="10"/>
  <c r="T131" i="10"/>
  <c r="O131" i="10"/>
  <c r="K131" i="10"/>
  <c r="AE140" i="10"/>
  <c r="AA140" i="10"/>
  <c r="W140" i="10"/>
  <c r="R140" i="10"/>
  <c r="N140" i="10"/>
  <c r="J140" i="10"/>
  <c r="F140" i="10"/>
  <c r="AH23" i="10"/>
  <c r="AD23" i="10"/>
  <c r="Z23" i="10"/>
  <c r="V23" i="10"/>
  <c r="Q23" i="10"/>
  <c r="M23" i="10"/>
  <c r="I23" i="10"/>
  <c r="AG13" i="10"/>
  <c r="AC13" i="10"/>
  <c r="U13" i="10"/>
  <c r="P13" i="10"/>
  <c r="L13" i="10"/>
  <c r="AF86" i="10"/>
  <c r="X86" i="10"/>
  <c r="T86" i="10"/>
  <c r="AE145" i="10"/>
  <c r="AA145" i="10"/>
  <c r="W145" i="10"/>
  <c r="R145" i="10"/>
  <c r="N145" i="10"/>
  <c r="J145" i="10"/>
  <c r="F145" i="10"/>
  <c r="AH65" i="10"/>
  <c r="Z65" i="10"/>
  <c r="V65" i="10"/>
  <c r="N178" i="10"/>
  <c r="J178" i="10"/>
  <c r="F178" i="10"/>
  <c r="AH77" i="10"/>
  <c r="Z77" i="10"/>
  <c r="AG128" i="10"/>
  <c r="AC128" i="10"/>
  <c r="Y128" i="10"/>
  <c r="U128" i="10"/>
  <c r="P128" i="10"/>
  <c r="L128" i="10"/>
  <c r="AF185" i="10"/>
  <c r="AB185" i="10"/>
  <c r="X185" i="10"/>
  <c r="T185" i="10"/>
  <c r="O185" i="10"/>
  <c r="K185" i="10"/>
  <c r="AE175" i="10"/>
  <c r="AA175" i="10"/>
  <c r="W175" i="10"/>
  <c r="R175" i="10"/>
  <c r="N175" i="10"/>
  <c r="J175" i="10"/>
  <c r="F175" i="10"/>
  <c r="AH170" i="10"/>
  <c r="AD170" i="10"/>
  <c r="Z170" i="10"/>
  <c r="V170" i="10"/>
  <c r="Q170" i="10"/>
  <c r="M170" i="10"/>
  <c r="I170" i="10"/>
  <c r="AG37" i="10"/>
  <c r="AC37" i="10"/>
  <c r="Y37" i="10"/>
  <c r="U37" i="10"/>
  <c r="P37" i="10"/>
  <c r="AE60" i="10"/>
  <c r="AA60" i="10"/>
  <c r="W60" i="10"/>
  <c r="R60" i="10"/>
  <c r="N60" i="10"/>
  <c r="J60" i="10"/>
  <c r="F60" i="10"/>
  <c r="AH41" i="10"/>
  <c r="AD41" i="10"/>
  <c r="Z41" i="10"/>
  <c r="V41" i="10"/>
  <c r="Q41" i="10"/>
  <c r="M41" i="10"/>
  <c r="I41" i="10"/>
  <c r="AG52" i="10"/>
  <c r="AC52" i="10"/>
  <c r="Y52" i="10"/>
  <c r="U52" i="10"/>
  <c r="P52" i="10"/>
  <c r="L52" i="10"/>
  <c r="AF43" i="10"/>
  <c r="AB43" i="10"/>
  <c r="X43" i="10"/>
  <c r="T43" i="10"/>
  <c r="K43" i="10"/>
  <c r="W76" i="10"/>
  <c r="AH3" i="10"/>
  <c r="AD3" i="10"/>
  <c r="Z3" i="10"/>
  <c r="Q3" i="10"/>
  <c r="M3" i="10"/>
  <c r="AG22" i="10"/>
  <c r="AC22" i="10"/>
  <c r="Y22" i="10"/>
  <c r="U22" i="10"/>
  <c r="P22" i="10"/>
  <c r="AF135" i="10"/>
  <c r="AB135" i="10"/>
  <c r="X135" i="10"/>
  <c r="T135" i="10"/>
  <c r="O135" i="10"/>
  <c r="K135" i="10"/>
  <c r="C135" i="10"/>
  <c r="AE131" i="10"/>
  <c r="AA131" i="10"/>
  <c r="W131" i="10"/>
  <c r="R131" i="10"/>
  <c r="N131" i="10"/>
  <c r="J131" i="10"/>
  <c r="F131" i="10"/>
  <c r="AH140" i="10"/>
  <c r="AD140" i="10"/>
  <c r="Z140" i="10"/>
  <c r="V140" i="10"/>
  <c r="Q140" i="10"/>
  <c r="M140" i="10"/>
  <c r="I140" i="10"/>
  <c r="AG23" i="10"/>
  <c r="AC23" i="10"/>
  <c r="Y23" i="10"/>
  <c r="U23" i="10"/>
  <c r="P23" i="10"/>
  <c r="L23" i="10"/>
  <c r="AF13" i="10"/>
  <c r="AB13" i="10"/>
  <c r="T13" i="10"/>
  <c r="O13" i="10"/>
  <c r="K13" i="10"/>
  <c r="AA86" i="10"/>
  <c r="W86" i="10"/>
  <c r="AH145" i="10"/>
  <c r="AD145" i="10"/>
  <c r="Z145" i="10"/>
  <c r="V145" i="10"/>
  <c r="Q145" i="10"/>
  <c r="M145" i="10"/>
  <c r="I145" i="10"/>
  <c r="AG65" i="10"/>
  <c r="R178" i="10"/>
  <c r="M178" i="10"/>
  <c r="I178" i="10"/>
  <c r="AG77" i="10"/>
  <c r="U77" i="10"/>
  <c r="L77" i="10"/>
  <c r="AF128" i="10"/>
  <c r="AB128" i="10"/>
  <c r="X128" i="10"/>
  <c r="O128" i="10"/>
  <c r="K128" i="10"/>
  <c r="AE185" i="10"/>
  <c r="AA185" i="10"/>
  <c r="W185" i="10"/>
  <c r="R185" i="10"/>
  <c r="N185" i="10"/>
  <c r="J185" i="10"/>
  <c r="F185" i="10"/>
  <c r="AH175" i="10"/>
  <c r="AD175" i="10"/>
  <c r="Z175" i="10"/>
  <c r="V175" i="10"/>
  <c r="Q175" i="10"/>
  <c r="M175" i="10"/>
  <c r="I175" i="10"/>
  <c r="AG170" i="10"/>
  <c r="AC170" i="10"/>
  <c r="Y170" i="10"/>
  <c r="U170" i="10"/>
  <c r="P170" i="10"/>
  <c r="L170" i="10"/>
  <c r="AF37" i="10"/>
  <c r="AB37" i="10"/>
  <c r="X37" i="10"/>
  <c r="T37" i="10"/>
  <c r="AH60" i="10"/>
  <c r="AD60" i="10"/>
  <c r="Z60" i="10"/>
  <c r="V60" i="10"/>
  <c r="Q60" i="10"/>
  <c r="M60" i="10"/>
  <c r="I60" i="10"/>
  <c r="AG41" i="10"/>
  <c r="AC41" i="10"/>
  <c r="Y41" i="10"/>
  <c r="U41" i="10"/>
  <c r="L41" i="10"/>
  <c r="AF52" i="10"/>
  <c r="AB52" i="10"/>
  <c r="X52" i="10"/>
  <c r="T52" i="10"/>
  <c r="O52" i="10"/>
  <c r="K52" i="10"/>
  <c r="AE43" i="10"/>
  <c r="AA43" i="10"/>
  <c r="W43" i="10"/>
  <c r="R43" i="10"/>
  <c r="N43" i="10"/>
  <c r="J43" i="10"/>
  <c r="F43" i="10"/>
  <c r="AH76" i="10"/>
  <c r="Z76" i="10"/>
  <c r="AG3" i="10"/>
  <c r="AC3" i="10"/>
  <c r="Y3" i="10"/>
  <c r="L3" i="10"/>
  <c r="AF22" i="10"/>
  <c r="AB22" i="10"/>
  <c r="X22" i="10"/>
  <c r="T22" i="10"/>
  <c r="AE135" i="10"/>
  <c r="AA135" i="10"/>
  <c r="W135" i="10"/>
  <c r="R135" i="10"/>
  <c r="N135" i="10"/>
  <c r="J135" i="10"/>
  <c r="F135" i="10"/>
  <c r="AH131" i="10"/>
  <c r="AD131" i="10"/>
  <c r="Z131" i="10"/>
  <c r="Q131" i="10"/>
  <c r="M131" i="10"/>
  <c r="I131" i="10"/>
  <c r="AG140" i="10"/>
  <c r="AC140" i="10"/>
  <c r="Y140" i="10"/>
  <c r="U140" i="10"/>
  <c r="P140" i="10"/>
  <c r="L140" i="10"/>
  <c r="AF23" i="10"/>
  <c r="AB23" i="10"/>
  <c r="X23" i="10"/>
  <c r="T23" i="10"/>
  <c r="AA13" i="10"/>
  <c r="W13" i="10"/>
  <c r="R13" i="10"/>
  <c r="N13" i="10"/>
  <c r="F13" i="10"/>
  <c r="AH86" i="10"/>
  <c r="Z86" i="10"/>
  <c r="AG145" i="10"/>
  <c r="AC145" i="10"/>
  <c r="Y145" i="10"/>
  <c r="U145" i="10"/>
  <c r="P145" i="10"/>
  <c r="L145" i="10"/>
  <c r="AF65" i="10"/>
  <c r="X65" i="10"/>
  <c r="AH166" i="10"/>
  <c r="AD166" i="10"/>
  <c r="Z166" i="10"/>
  <c r="V166" i="10"/>
  <c r="Q166" i="10"/>
  <c r="M166" i="10"/>
  <c r="I166" i="10"/>
  <c r="AG54" i="10"/>
  <c r="AC54" i="10"/>
  <c r="Y54" i="10"/>
  <c r="U54" i="10"/>
  <c r="P54" i="10"/>
  <c r="L54" i="10"/>
  <c r="AF78" i="10"/>
  <c r="X78" i="10"/>
  <c r="T78" i="10"/>
  <c r="AE118" i="10"/>
  <c r="AA118" i="10"/>
  <c r="W118" i="10"/>
  <c r="R118" i="10"/>
  <c r="N118" i="10"/>
  <c r="J118" i="10"/>
  <c r="F118" i="10"/>
  <c r="AH167" i="10"/>
  <c r="AD167" i="10"/>
  <c r="Z167" i="10"/>
  <c r="V167" i="10"/>
  <c r="Q167" i="10"/>
  <c r="M167" i="10"/>
  <c r="I167" i="10"/>
  <c r="AF177" i="10"/>
  <c r="AB177" i="10"/>
  <c r="X177" i="10"/>
  <c r="T177" i="10"/>
  <c r="O177" i="10"/>
  <c r="K177" i="10"/>
  <c r="G177" i="10"/>
  <c r="AE15" i="10"/>
  <c r="AA15" i="10"/>
  <c r="W15" i="10"/>
  <c r="R15" i="10"/>
  <c r="N15" i="10"/>
  <c r="J15" i="10"/>
  <c r="AH85" i="10"/>
  <c r="Z85" i="10"/>
  <c r="AG168" i="10"/>
  <c r="AC168" i="10"/>
  <c r="Y168" i="10"/>
  <c r="U168" i="10"/>
  <c r="P168" i="10"/>
  <c r="L168" i="10"/>
  <c r="H168" i="10"/>
  <c r="D168" i="10"/>
  <c r="AF174" i="10"/>
  <c r="AB174" i="10"/>
  <c r="X174" i="10"/>
  <c r="T174" i="10"/>
  <c r="O174" i="10"/>
  <c r="K174" i="10"/>
  <c r="G174" i="10"/>
  <c r="AE154" i="10"/>
  <c r="AA154" i="10"/>
  <c r="W154" i="10"/>
  <c r="R154" i="10"/>
  <c r="N154" i="10"/>
  <c r="J154" i="10"/>
  <c r="F154" i="10"/>
  <c r="AH124" i="10"/>
  <c r="AD124" i="10"/>
  <c r="Z124" i="10"/>
  <c r="V124" i="10"/>
  <c r="Q124" i="10"/>
  <c r="M124" i="10"/>
  <c r="I124" i="10"/>
  <c r="E124" i="10"/>
  <c r="AE163" i="10"/>
  <c r="AA163" i="10"/>
  <c r="W163" i="10"/>
  <c r="R163" i="10"/>
  <c r="N163" i="10"/>
  <c r="J163" i="10"/>
  <c r="F163" i="10"/>
  <c r="AH173" i="10"/>
  <c r="AD173" i="10"/>
  <c r="Z173" i="10"/>
  <c r="V173" i="10"/>
  <c r="Q173" i="10"/>
  <c r="M173" i="10"/>
  <c r="I173" i="10"/>
  <c r="E173" i="10"/>
  <c r="AG160" i="10"/>
  <c r="AC160" i="10"/>
  <c r="Y160" i="10"/>
  <c r="U160" i="10"/>
  <c r="P160" i="10"/>
  <c r="L160" i="10"/>
  <c r="H160" i="10"/>
  <c r="D160" i="10"/>
  <c r="AF184" i="10"/>
  <c r="AB184" i="10"/>
  <c r="X184" i="10"/>
  <c r="T184" i="10"/>
  <c r="O184" i="10"/>
  <c r="K184" i="10"/>
  <c r="G184" i="10"/>
  <c r="C184" i="10"/>
  <c r="AA66" i="10"/>
  <c r="W66" i="10"/>
  <c r="AH116" i="10"/>
  <c r="AD116" i="10"/>
  <c r="Z116" i="10"/>
  <c r="V116" i="10"/>
  <c r="Q116" i="10"/>
  <c r="M116" i="10"/>
  <c r="I116" i="10"/>
  <c r="E116" i="10"/>
  <c r="AG166" i="10"/>
  <c r="AC166" i="10"/>
  <c r="Y166" i="10"/>
  <c r="U166" i="10"/>
  <c r="P166" i="10"/>
  <c r="L166" i="10"/>
  <c r="AF54" i="10"/>
  <c r="AB54" i="10"/>
  <c r="X54" i="10"/>
  <c r="T54" i="10"/>
  <c r="O54" i="10"/>
  <c r="K54" i="10"/>
  <c r="AA78" i="10"/>
  <c r="W78" i="10"/>
  <c r="AH118" i="10"/>
  <c r="AD118" i="10"/>
  <c r="Z118" i="10"/>
  <c r="Q118" i="10"/>
  <c r="M118" i="10"/>
  <c r="I118" i="10"/>
  <c r="AG167" i="10"/>
  <c r="AC167" i="10"/>
  <c r="Y167" i="10"/>
  <c r="U167" i="10"/>
  <c r="P167" i="10"/>
  <c r="L167" i="10"/>
  <c r="AE177" i="10"/>
  <c r="AA177" i="10"/>
  <c r="W177" i="10"/>
  <c r="R177" i="10"/>
  <c r="N177" i="10"/>
  <c r="J177" i="10"/>
  <c r="F177" i="10"/>
  <c r="AH15" i="10"/>
  <c r="Z15" i="10"/>
  <c r="V15" i="10"/>
  <c r="Q15" i="10"/>
  <c r="M15" i="10"/>
  <c r="I15" i="10"/>
  <c r="E15" i="10"/>
  <c r="AG85" i="10"/>
  <c r="AC85" i="10"/>
  <c r="L85" i="10"/>
  <c r="AF168" i="10"/>
  <c r="AB168" i="10"/>
  <c r="X168" i="10"/>
  <c r="T168" i="10"/>
  <c r="O168" i="10"/>
  <c r="K168" i="10"/>
  <c r="G168" i="10"/>
  <c r="AE174" i="10"/>
  <c r="AA174" i="10"/>
  <c r="W174" i="10"/>
  <c r="R174" i="10"/>
  <c r="N174" i="10"/>
  <c r="J174" i="10"/>
  <c r="F174" i="10"/>
  <c r="AH154" i="10"/>
  <c r="AD154" i="10"/>
  <c r="Z154" i="10"/>
  <c r="V154" i="10"/>
  <c r="Q154" i="10"/>
  <c r="M154" i="10"/>
  <c r="I154" i="10"/>
  <c r="E154" i="10"/>
  <c r="AG124" i="10"/>
  <c r="AC124" i="10"/>
  <c r="Y124" i="10"/>
  <c r="U124" i="10"/>
  <c r="P124" i="10"/>
  <c r="L124" i="10"/>
  <c r="H124" i="10"/>
  <c r="D124" i="10"/>
  <c r="AH163" i="10"/>
  <c r="AD163" i="10"/>
  <c r="Z163" i="10"/>
  <c r="V163" i="10"/>
  <c r="Q163" i="10"/>
  <c r="M163" i="10"/>
  <c r="I163" i="10"/>
  <c r="E163" i="10"/>
  <c r="AG173" i="10"/>
  <c r="AC173" i="10"/>
  <c r="Y173" i="10"/>
  <c r="U173" i="10"/>
  <c r="P173" i="10"/>
  <c r="L173" i="10"/>
  <c r="H173" i="10"/>
  <c r="D173" i="10"/>
  <c r="AF160" i="10"/>
  <c r="AB160" i="10"/>
  <c r="X160" i="10"/>
  <c r="T160" i="10"/>
  <c r="O160" i="10"/>
  <c r="K160" i="10"/>
  <c r="G160" i="10"/>
  <c r="C160" i="10"/>
  <c r="AE184" i="10"/>
  <c r="AA184" i="10"/>
  <c r="W184" i="10"/>
  <c r="R184" i="10"/>
  <c r="N184" i="10"/>
  <c r="J184" i="10"/>
  <c r="F184" i="10"/>
  <c r="AH66" i="10"/>
  <c r="Z66" i="10"/>
  <c r="V66" i="10"/>
  <c r="AG116" i="10"/>
  <c r="AC116" i="10"/>
  <c r="Y116" i="10"/>
  <c r="U116" i="10"/>
  <c r="P116" i="10"/>
  <c r="L116" i="10"/>
  <c r="D116" i="10"/>
  <c r="L65" i="10"/>
  <c r="AF166" i="10"/>
  <c r="AB166" i="10"/>
  <c r="X166" i="10"/>
  <c r="T166" i="10"/>
  <c r="O166" i="10"/>
  <c r="K166" i="10"/>
  <c r="AE54" i="10"/>
  <c r="AA54" i="10"/>
  <c r="W54" i="10"/>
  <c r="R54" i="10"/>
  <c r="N54" i="10"/>
  <c r="J54" i="10"/>
  <c r="F54" i="10"/>
  <c r="AH78" i="10"/>
  <c r="Z78" i="10"/>
  <c r="AG118" i="10"/>
  <c r="AC118" i="10"/>
  <c r="Y118" i="10"/>
  <c r="P118" i="10"/>
  <c r="L118" i="10"/>
  <c r="AF167" i="10"/>
  <c r="AB167" i="10"/>
  <c r="X167" i="10"/>
  <c r="T167" i="10"/>
  <c r="O167" i="10"/>
  <c r="K167" i="10"/>
  <c r="AH177" i="10"/>
  <c r="AD177" i="10"/>
  <c r="Z177" i="10"/>
  <c r="V177" i="10"/>
  <c r="Q177" i="10"/>
  <c r="M177" i="10"/>
  <c r="I177" i="10"/>
  <c r="E177" i="10"/>
  <c r="AG15" i="10"/>
  <c r="AC15" i="10"/>
  <c r="Y15" i="10"/>
  <c r="U15" i="10"/>
  <c r="L15" i="10"/>
  <c r="H15" i="10"/>
  <c r="D15" i="10"/>
  <c r="AF85" i="10"/>
  <c r="X85" i="10"/>
  <c r="T85" i="10"/>
  <c r="AE168" i="10"/>
  <c r="AA168" i="10"/>
  <c r="W168" i="10"/>
  <c r="R168" i="10"/>
  <c r="N168" i="10"/>
  <c r="J168" i="10"/>
  <c r="F168" i="10"/>
  <c r="AH174" i="10"/>
  <c r="AD174" i="10"/>
  <c r="Z174" i="10"/>
  <c r="V174" i="10"/>
  <c r="Q174" i="10"/>
  <c r="M174" i="10"/>
  <c r="I174" i="10"/>
  <c r="E174" i="10"/>
  <c r="AG154" i="10"/>
  <c r="AC154" i="10"/>
  <c r="Y154" i="10"/>
  <c r="U154" i="10"/>
  <c r="P154" i="10"/>
  <c r="L154" i="10"/>
  <c r="H154" i="10"/>
  <c r="D154" i="10"/>
  <c r="AF124" i="10"/>
  <c r="AB124" i="10"/>
  <c r="X124" i="10"/>
  <c r="T124" i="10"/>
  <c r="O124" i="10"/>
  <c r="K124" i="10"/>
  <c r="G124" i="10"/>
  <c r="AG163" i="10"/>
  <c r="AC163" i="10"/>
  <c r="Y163" i="10"/>
  <c r="U163" i="10"/>
  <c r="P163" i="10"/>
  <c r="L163" i="10"/>
  <c r="H163" i="10"/>
  <c r="D163" i="10"/>
  <c r="AF173" i="10"/>
  <c r="AB173" i="10"/>
  <c r="X173" i="10"/>
  <c r="T173" i="10"/>
  <c r="O173" i="10"/>
  <c r="K173" i="10"/>
  <c r="G173" i="10"/>
  <c r="AE160" i="10"/>
  <c r="AA160" i="10"/>
  <c r="W160" i="10"/>
  <c r="R160" i="10"/>
  <c r="N160" i="10"/>
  <c r="J160" i="10"/>
  <c r="F160" i="10"/>
  <c r="AH184" i="10"/>
  <c r="AD184" i="10"/>
  <c r="Z184" i="10"/>
  <c r="V184" i="10"/>
  <c r="Q184" i="10"/>
  <c r="M184" i="10"/>
  <c r="I184" i="10"/>
  <c r="E184" i="10"/>
  <c r="AG66" i="10"/>
  <c r="AC66" i="10"/>
  <c r="U66" i="10"/>
  <c r="D66" i="10"/>
  <c r="AF116" i="10"/>
  <c r="AB116" i="10"/>
  <c r="X116" i="10"/>
  <c r="T116" i="10"/>
  <c r="O116" i="10"/>
  <c r="K116" i="10"/>
  <c r="G116" i="10"/>
  <c r="T65" i="10"/>
  <c r="AE166" i="10"/>
  <c r="AA166" i="10"/>
  <c r="W166" i="10"/>
  <c r="R166" i="10"/>
  <c r="N166" i="10"/>
  <c r="J166" i="10"/>
  <c r="F166" i="10"/>
  <c r="AH54" i="10"/>
  <c r="AD54" i="10"/>
  <c r="Z54" i="10"/>
  <c r="V54" i="10"/>
  <c r="Q54" i="10"/>
  <c r="M54" i="10"/>
  <c r="I54" i="10"/>
  <c r="AG78" i="10"/>
  <c r="L78" i="10"/>
  <c r="AF118" i="10"/>
  <c r="AB118" i="10"/>
  <c r="X118" i="10"/>
  <c r="T118" i="10"/>
  <c r="O118" i="10"/>
  <c r="K118" i="10"/>
  <c r="AE167" i="10"/>
  <c r="AA167" i="10"/>
  <c r="W167" i="10"/>
  <c r="R167" i="10"/>
  <c r="N167" i="10"/>
  <c r="J167" i="10"/>
  <c r="F167" i="10"/>
  <c r="AG177" i="10"/>
  <c r="AC177" i="10"/>
  <c r="Y177" i="10"/>
  <c r="U177" i="10"/>
  <c r="P177" i="10"/>
  <c r="L177" i="10"/>
  <c r="H177" i="10"/>
  <c r="D177" i="10"/>
  <c r="AF15" i="10"/>
  <c r="AB15" i="10"/>
  <c r="X15" i="10"/>
  <c r="T15" i="10"/>
  <c r="O15" i="10"/>
  <c r="AA85" i="10"/>
  <c r="W85" i="10"/>
  <c r="R85" i="10"/>
  <c r="AH168" i="10"/>
  <c r="AD168" i="10"/>
  <c r="Z168" i="10"/>
  <c r="V168" i="10"/>
  <c r="Q168" i="10"/>
  <c r="M168" i="10"/>
  <c r="I168" i="10"/>
  <c r="E168" i="10"/>
  <c r="AG174" i="10"/>
  <c r="AC174" i="10"/>
  <c r="Y174" i="10"/>
  <c r="U174" i="10"/>
  <c r="P174" i="10"/>
  <c r="L174" i="10"/>
  <c r="H174" i="10"/>
  <c r="D174" i="10"/>
  <c r="AF154" i="10"/>
  <c r="AB154" i="10"/>
  <c r="X154" i="10"/>
  <c r="T154" i="10"/>
  <c r="O154" i="10"/>
  <c r="K154" i="10"/>
  <c r="G154" i="10"/>
  <c r="AE124" i="10"/>
  <c r="AA124" i="10"/>
  <c r="W124" i="10"/>
  <c r="R124" i="10"/>
  <c r="N124" i="10"/>
  <c r="J124" i="10"/>
  <c r="F124" i="10"/>
  <c r="AF163" i="10"/>
  <c r="AB163" i="10"/>
  <c r="X163" i="10"/>
  <c r="T163" i="10"/>
  <c r="O163" i="10"/>
  <c r="K163" i="10"/>
  <c r="G163" i="10"/>
  <c r="AE173" i="10"/>
  <c r="AA173" i="10"/>
  <c r="W173" i="10"/>
  <c r="R173" i="10"/>
  <c r="N173" i="10"/>
  <c r="J173" i="10"/>
  <c r="F173" i="10"/>
  <c r="AH160" i="10"/>
  <c r="AD160" i="10"/>
  <c r="Z160" i="10"/>
  <c r="V160" i="10"/>
  <c r="Q160" i="10"/>
  <c r="M160" i="10"/>
  <c r="I160" i="10"/>
  <c r="E160" i="10"/>
  <c r="AG184" i="10"/>
  <c r="AC184" i="10"/>
  <c r="Y184" i="10"/>
  <c r="U184" i="10"/>
  <c r="P184" i="10"/>
  <c r="L184" i="10"/>
  <c r="H184" i="10"/>
  <c r="D184" i="10"/>
  <c r="AF66" i="10"/>
  <c r="X66" i="10"/>
  <c r="T66" i="10"/>
  <c r="AE116" i="10"/>
  <c r="AA116" i="10"/>
  <c r="W116" i="10"/>
  <c r="R116" i="10"/>
  <c r="N116" i="10"/>
  <c r="J116" i="10"/>
  <c r="F116" i="10"/>
  <c r="W9" i="10"/>
  <c r="N9" i="10"/>
  <c r="F9" i="10"/>
  <c r="AH10" i="10"/>
  <c r="AD10" i="10"/>
  <c r="Z10" i="10"/>
  <c r="V10" i="10"/>
  <c r="Q10" i="10"/>
  <c r="M10" i="10"/>
  <c r="I10" i="10"/>
  <c r="AF179" i="10"/>
  <c r="AB179" i="10"/>
  <c r="X179" i="10"/>
  <c r="T179" i="10"/>
  <c r="O179" i="10"/>
  <c r="K179" i="10"/>
  <c r="G179" i="10"/>
  <c r="C179" i="10"/>
  <c r="W81" i="10"/>
  <c r="R81" i="10"/>
  <c r="AH69" i="10"/>
  <c r="Z69" i="10"/>
  <c r="AG74" i="10"/>
  <c r="L74" i="10"/>
  <c r="D74" i="10"/>
  <c r="AF21" i="10"/>
  <c r="X21" i="10"/>
  <c r="T21" i="10"/>
  <c r="O21" i="10"/>
  <c r="K21" i="10"/>
  <c r="W88" i="10"/>
  <c r="AH87" i="10"/>
  <c r="Z87" i="10"/>
  <c r="V87" i="10"/>
  <c r="AF24" i="10"/>
  <c r="AB24" i="10"/>
  <c r="X24" i="10"/>
  <c r="T24" i="10"/>
  <c r="O24" i="10"/>
  <c r="K24" i="10"/>
  <c r="G24" i="10"/>
  <c r="AE189" i="10"/>
  <c r="AA189" i="10"/>
  <c r="W189" i="10"/>
  <c r="R189" i="10"/>
  <c r="N189" i="10"/>
  <c r="J189" i="10"/>
  <c r="F189" i="10"/>
  <c r="AH11" i="10"/>
  <c r="AD11" i="10"/>
  <c r="Z11" i="10"/>
  <c r="Q11" i="10"/>
  <c r="M11" i="10"/>
  <c r="AG142" i="10"/>
  <c r="AC142" i="10"/>
  <c r="Y142" i="10"/>
  <c r="U142" i="10"/>
  <c r="P142" i="10"/>
  <c r="L142" i="10"/>
  <c r="H142" i="10"/>
  <c r="D142" i="10"/>
  <c r="AF14" i="10"/>
  <c r="AB14" i="10"/>
  <c r="X14" i="10"/>
  <c r="T14" i="10"/>
  <c r="O14" i="10"/>
  <c r="AE134" i="10"/>
  <c r="AA134" i="10"/>
  <c r="W134" i="10"/>
  <c r="R134" i="10"/>
  <c r="N134" i="10"/>
  <c r="J134" i="10"/>
  <c r="F134" i="10"/>
  <c r="AH19" i="10"/>
  <c r="AD19" i="10"/>
  <c r="Z19" i="10"/>
  <c r="V19" i="10"/>
  <c r="M19" i="10"/>
  <c r="I19" i="10"/>
  <c r="E19" i="10"/>
  <c r="AG165" i="10"/>
  <c r="AC165" i="10"/>
  <c r="Y165" i="10"/>
  <c r="U165" i="10"/>
  <c r="P165" i="10"/>
  <c r="L165" i="10"/>
  <c r="H165" i="10"/>
  <c r="D165" i="10"/>
  <c r="AF176" i="10"/>
  <c r="AB176" i="10"/>
  <c r="X176" i="10"/>
  <c r="T176" i="10"/>
  <c r="O176" i="10"/>
  <c r="K176" i="10"/>
  <c r="G176" i="10"/>
  <c r="AE50" i="10"/>
  <c r="AA50" i="10"/>
  <c r="W50" i="10"/>
  <c r="R50" i="10"/>
  <c r="N50" i="10"/>
  <c r="J50" i="10"/>
  <c r="F50" i="10"/>
  <c r="AH183" i="10"/>
  <c r="AD183" i="10"/>
  <c r="Z183" i="10"/>
  <c r="AH9" i="10"/>
  <c r="AD9" i="10"/>
  <c r="Z9" i="10"/>
  <c r="V9" i="10"/>
  <c r="Q9" i="10"/>
  <c r="M9" i="10"/>
  <c r="I9" i="10"/>
  <c r="AG10" i="10"/>
  <c r="AC10" i="10"/>
  <c r="Y10" i="10"/>
  <c r="U10" i="10"/>
  <c r="L10" i="10"/>
  <c r="D10" i="10"/>
  <c r="AE179" i="10"/>
  <c r="AA179" i="10"/>
  <c r="W179" i="10"/>
  <c r="R179" i="10"/>
  <c r="N179" i="10"/>
  <c r="J179" i="10"/>
  <c r="F179" i="10"/>
  <c r="AH81" i="10"/>
  <c r="Z81" i="10"/>
  <c r="V81" i="10"/>
  <c r="Q81" i="10"/>
  <c r="AG69" i="10"/>
  <c r="U69" i="10"/>
  <c r="L69" i="10"/>
  <c r="AF74" i="10"/>
  <c r="X74" i="10"/>
  <c r="T74" i="10"/>
  <c r="AE21" i="10"/>
  <c r="AA21" i="10"/>
  <c r="W21" i="10"/>
  <c r="R21" i="10"/>
  <c r="N21" i="10"/>
  <c r="J21" i="10"/>
  <c r="F21" i="10"/>
  <c r="AH88" i="10"/>
  <c r="Z88" i="10"/>
  <c r="AG87" i="10"/>
  <c r="U87" i="10"/>
  <c r="L87" i="10"/>
  <c r="AE24" i="10"/>
  <c r="AA24" i="10"/>
  <c r="W24" i="10"/>
  <c r="R24" i="10"/>
  <c r="N24" i="10"/>
  <c r="J24" i="10"/>
  <c r="F24" i="10"/>
  <c r="AH189" i="10"/>
  <c r="AD189" i="10"/>
  <c r="Z189" i="10"/>
  <c r="V189" i="10"/>
  <c r="Q189" i="10"/>
  <c r="M189" i="10"/>
  <c r="I189" i="10"/>
  <c r="E189" i="10"/>
  <c r="AG11" i="10"/>
  <c r="Y11" i="10"/>
  <c r="U11" i="10"/>
  <c r="L11" i="10"/>
  <c r="H11" i="10"/>
  <c r="D11" i="10"/>
  <c r="AF142" i="10"/>
  <c r="AB142" i="10"/>
  <c r="X142" i="10"/>
  <c r="T142" i="10"/>
  <c r="O142" i="10"/>
  <c r="K142" i="10"/>
  <c r="G142" i="10"/>
  <c r="AE14" i="10"/>
  <c r="AA14" i="10"/>
  <c r="W14" i="10"/>
  <c r="R14" i="10"/>
  <c r="AH134" i="10"/>
  <c r="AD134" i="10"/>
  <c r="Z134" i="10"/>
  <c r="V134" i="10"/>
  <c r="Q134" i="10"/>
  <c r="M134" i="10"/>
  <c r="I134" i="10"/>
  <c r="E134" i="10"/>
  <c r="AG19" i="10"/>
  <c r="AC19" i="10"/>
  <c r="Y19" i="10"/>
  <c r="U19" i="10"/>
  <c r="P19" i="10"/>
  <c r="L19" i="10"/>
  <c r="H19" i="10"/>
  <c r="D19" i="10"/>
  <c r="AF165" i="10"/>
  <c r="X165" i="10"/>
  <c r="T165" i="10"/>
  <c r="O165" i="10"/>
  <c r="K165" i="10"/>
  <c r="G165" i="10"/>
  <c r="AE176" i="10"/>
  <c r="AA176" i="10"/>
  <c r="W176" i="10"/>
  <c r="R176" i="10"/>
  <c r="N176" i="10"/>
  <c r="J176" i="10"/>
  <c r="F176" i="10"/>
  <c r="AH50" i="10"/>
  <c r="AD50" i="10"/>
  <c r="Z50" i="10"/>
  <c r="V50" i="10"/>
  <c r="Q50" i="10"/>
  <c r="M50" i="10"/>
  <c r="I50" i="10"/>
  <c r="E50" i="10"/>
  <c r="AG183" i="10"/>
  <c r="AC183" i="10"/>
  <c r="Y183" i="10"/>
  <c r="U183" i="10"/>
  <c r="AG9" i="10"/>
  <c r="AC9" i="10"/>
  <c r="U9" i="10"/>
  <c r="P9" i="10"/>
  <c r="L9" i="10"/>
  <c r="H9" i="10"/>
  <c r="D9" i="10"/>
  <c r="AF10" i="10"/>
  <c r="X10" i="10"/>
  <c r="T10" i="10"/>
  <c r="O10" i="10"/>
  <c r="K10" i="10"/>
  <c r="C10" i="10"/>
  <c r="AH179" i="10"/>
  <c r="AD179" i="10"/>
  <c r="Z179" i="10"/>
  <c r="V179" i="10"/>
  <c r="Q179" i="10"/>
  <c r="M179" i="10"/>
  <c r="I179" i="10"/>
  <c r="E179" i="10"/>
  <c r="AG81" i="10"/>
  <c r="L81" i="10"/>
  <c r="AF69" i="10"/>
  <c r="X69" i="10"/>
  <c r="T69" i="10"/>
  <c r="O69" i="10"/>
  <c r="W74" i="10"/>
  <c r="F74" i="10"/>
  <c r="AH21" i="10"/>
  <c r="Z21" i="10"/>
  <c r="Q21" i="10"/>
  <c r="M21" i="10"/>
  <c r="I21" i="10"/>
  <c r="AG88" i="10"/>
  <c r="AC88" i="10"/>
  <c r="L88" i="10"/>
  <c r="AF87" i="10"/>
  <c r="X87" i="10"/>
  <c r="T87" i="10"/>
  <c r="AH24" i="10"/>
  <c r="AD24" i="10"/>
  <c r="Z24" i="10"/>
  <c r="V24" i="10"/>
  <c r="E24" i="10"/>
  <c r="AG189" i="10"/>
  <c r="AC189" i="10"/>
  <c r="Y189" i="10"/>
  <c r="U189" i="10"/>
  <c r="P189" i="10"/>
  <c r="L189" i="10"/>
  <c r="H189" i="10"/>
  <c r="D189" i="10"/>
  <c r="AF11" i="10"/>
  <c r="X11" i="10"/>
  <c r="T11" i="10"/>
  <c r="O11" i="10"/>
  <c r="G11" i="10"/>
  <c r="AE142" i="10"/>
  <c r="AA142" i="10"/>
  <c r="W142" i="10"/>
  <c r="R142" i="10"/>
  <c r="N142" i="10"/>
  <c r="J142" i="10"/>
  <c r="F142" i="10"/>
  <c r="AH14" i="10"/>
  <c r="AD14" i="10"/>
  <c r="Z14" i="10"/>
  <c r="Q14" i="10"/>
  <c r="AG134" i="10"/>
  <c r="AC134" i="10"/>
  <c r="Y134" i="10"/>
  <c r="U134" i="10"/>
  <c r="P134" i="10"/>
  <c r="L134" i="10"/>
  <c r="H134" i="10"/>
  <c r="D134" i="10"/>
  <c r="AF19" i="10"/>
  <c r="AB19" i="10"/>
  <c r="X19" i="10"/>
  <c r="T19" i="10"/>
  <c r="O19" i="10"/>
  <c r="K19" i="10"/>
  <c r="C19" i="10"/>
  <c r="AE165" i="10"/>
  <c r="AA165" i="10"/>
  <c r="W165" i="10"/>
  <c r="R165" i="10"/>
  <c r="N165" i="10"/>
  <c r="J165" i="10"/>
  <c r="F165" i="10"/>
  <c r="AH176" i="10"/>
  <c r="AD176" i="10"/>
  <c r="Z176" i="10"/>
  <c r="V176" i="10"/>
  <c r="Q176" i="10"/>
  <c r="M176" i="10"/>
  <c r="I176" i="10"/>
  <c r="E176" i="10"/>
  <c r="AG50" i="10"/>
  <c r="AC50" i="10"/>
  <c r="Y50" i="10"/>
  <c r="U50" i="10"/>
  <c r="P50" i="10"/>
  <c r="L50" i="10"/>
  <c r="H50" i="10"/>
  <c r="AF9" i="10"/>
  <c r="AB9" i="10"/>
  <c r="X9" i="10"/>
  <c r="T9" i="10"/>
  <c r="K9" i="10"/>
  <c r="W10" i="10"/>
  <c r="R10" i="10"/>
  <c r="N10" i="10"/>
  <c r="J10" i="10"/>
  <c r="F10" i="10"/>
  <c r="AG179" i="10"/>
  <c r="AC179" i="10"/>
  <c r="Y179" i="10"/>
  <c r="U179" i="10"/>
  <c r="P179" i="10"/>
  <c r="L179" i="10"/>
  <c r="H179" i="10"/>
  <c r="D179" i="10"/>
  <c r="AF81" i="10"/>
  <c r="X81" i="10"/>
  <c r="T81" i="10"/>
  <c r="AA69" i="10"/>
  <c r="W69" i="10"/>
  <c r="AH74" i="10"/>
  <c r="Z74" i="10"/>
  <c r="AG21" i="10"/>
  <c r="AC21" i="10"/>
  <c r="Y21" i="10"/>
  <c r="U21" i="10"/>
  <c r="P21" i="10"/>
  <c r="H21" i="10"/>
  <c r="D21" i="10"/>
  <c r="AF88" i="10"/>
  <c r="X88" i="10"/>
  <c r="T88" i="10"/>
  <c r="AA87" i="10"/>
  <c r="W87" i="10"/>
  <c r="R87" i="10"/>
  <c r="AG24" i="10"/>
  <c r="AC24" i="10"/>
  <c r="Y24" i="10"/>
  <c r="P24" i="10"/>
  <c r="L24" i="10"/>
  <c r="H24" i="10"/>
  <c r="D24" i="10"/>
  <c r="AF189" i="10"/>
  <c r="AB189" i="10"/>
  <c r="X189" i="10"/>
  <c r="T189" i="10"/>
  <c r="O189" i="10"/>
  <c r="K189" i="10"/>
  <c r="G189" i="10"/>
  <c r="AE11" i="10"/>
  <c r="AA11" i="10"/>
  <c r="W11" i="10"/>
  <c r="R11" i="10"/>
  <c r="N11" i="10"/>
  <c r="J11" i="10"/>
  <c r="F11" i="10"/>
  <c r="AH142" i="10"/>
  <c r="AD142" i="10"/>
  <c r="Z142" i="10"/>
  <c r="V142" i="10"/>
  <c r="Q142" i="10"/>
  <c r="M142" i="10"/>
  <c r="I142" i="10"/>
  <c r="E142" i="10"/>
  <c r="AG14" i="10"/>
  <c r="AC14" i="10"/>
  <c r="Y14" i="10"/>
  <c r="U14" i="10"/>
  <c r="P14" i="10"/>
  <c r="L14" i="10"/>
  <c r="AF134" i="10"/>
  <c r="AB134" i="10"/>
  <c r="X134" i="10"/>
  <c r="T134" i="10"/>
  <c r="O134" i="10"/>
  <c r="K134" i="10"/>
  <c r="G134" i="10"/>
  <c r="AE19" i="10"/>
  <c r="AA19" i="10"/>
  <c r="W19" i="10"/>
  <c r="R19" i="10"/>
  <c r="N19" i="10"/>
  <c r="F19" i="10"/>
  <c r="AH165" i="10"/>
  <c r="AD165" i="10"/>
  <c r="Z165" i="10"/>
  <c r="V165" i="10"/>
  <c r="Q165" i="10"/>
  <c r="M165" i="10"/>
  <c r="I165" i="10"/>
  <c r="E165" i="10"/>
  <c r="AG176" i="10"/>
  <c r="AC176" i="10"/>
  <c r="Y176" i="10"/>
  <c r="U176" i="10"/>
  <c r="P176" i="10"/>
  <c r="L176" i="10"/>
  <c r="H176" i="10"/>
  <c r="D176" i="10"/>
  <c r="AF50" i="10"/>
  <c r="AB50" i="10"/>
  <c r="X50" i="10"/>
  <c r="T50" i="10"/>
  <c r="O50" i="10"/>
  <c r="K50" i="10"/>
  <c r="G50" i="10"/>
  <c r="AE183" i="10"/>
  <c r="AA183" i="10"/>
  <c r="W183" i="10"/>
  <c r="AF183" i="10"/>
  <c r="T183" i="10"/>
  <c r="O183" i="10"/>
  <c r="K183" i="10"/>
  <c r="G183" i="10"/>
  <c r="AE31" i="10"/>
  <c r="AA31" i="10"/>
  <c r="W31" i="10"/>
  <c r="R31" i="10"/>
  <c r="AG38" i="10"/>
  <c r="AC38" i="10"/>
  <c r="Y38" i="10"/>
  <c r="U38" i="10"/>
  <c r="P38" i="10"/>
  <c r="L38" i="10"/>
  <c r="AF129" i="10"/>
  <c r="AB129" i="10"/>
  <c r="X129" i="10"/>
  <c r="T129" i="10"/>
  <c r="O129" i="10"/>
  <c r="K129" i="10"/>
  <c r="G129" i="10"/>
  <c r="C129" i="10"/>
  <c r="AE51" i="10"/>
  <c r="AA51" i="10"/>
  <c r="W51" i="10"/>
  <c r="R51" i="10"/>
  <c r="N51" i="10"/>
  <c r="J51" i="10"/>
  <c r="F51" i="10"/>
  <c r="AH186" i="10"/>
  <c r="Z186" i="10"/>
  <c r="V186" i="10"/>
  <c r="Q186" i="10"/>
  <c r="M186" i="10"/>
  <c r="I186" i="10"/>
  <c r="E186" i="10"/>
  <c r="AC130" i="10"/>
  <c r="Y130" i="10"/>
  <c r="U130" i="10"/>
  <c r="P130" i="10"/>
  <c r="L130" i="10"/>
  <c r="H130" i="10"/>
  <c r="D130" i="10"/>
  <c r="AF164" i="10"/>
  <c r="AB164" i="10"/>
  <c r="X164" i="10"/>
  <c r="T164" i="10"/>
  <c r="O164" i="10"/>
  <c r="K164" i="10"/>
  <c r="G164" i="10"/>
  <c r="AE136" i="10"/>
  <c r="AA136" i="10"/>
  <c r="W136" i="10"/>
  <c r="R136" i="10"/>
  <c r="N136" i="10"/>
  <c r="J136" i="10"/>
  <c r="F136" i="10"/>
  <c r="AH190" i="10"/>
  <c r="AD190" i="10"/>
  <c r="Z190" i="10"/>
  <c r="V190" i="10"/>
  <c r="Q190" i="10"/>
  <c r="M190" i="10"/>
  <c r="I190" i="10"/>
  <c r="E190" i="10"/>
  <c r="AG188" i="10"/>
  <c r="AC188" i="10"/>
  <c r="Y188" i="10"/>
  <c r="U188" i="10"/>
  <c r="P188" i="10"/>
  <c r="L188" i="10"/>
  <c r="H188" i="10"/>
  <c r="D188" i="10"/>
  <c r="AF17" i="10"/>
  <c r="X17" i="10"/>
  <c r="T17" i="10"/>
  <c r="O17" i="10"/>
  <c r="C17" i="10"/>
  <c r="AE122" i="10"/>
  <c r="AA122" i="10"/>
  <c r="W122" i="10"/>
  <c r="R122" i="10"/>
  <c r="N122" i="10"/>
  <c r="J122" i="10"/>
  <c r="F122" i="10"/>
  <c r="AH32" i="10"/>
  <c r="AD32" i="10"/>
  <c r="Z32" i="10"/>
  <c r="V32" i="10"/>
  <c r="Q32" i="10"/>
  <c r="M32" i="10"/>
  <c r="I32" i="10"/>
  <c r="E32" i="10"/>
  <c r="AG29" i="10"/>
  <c r="AC29" i="10"/>
  <c r="Y29" i="10"/>
  <c r="U29" i="10"/>
  <c r="AF79" i="10"/>
  <c r="X79" i="10"/>
  <c r="T79" i="10"/>
  <c r="AA146" i="10"/>
  <c r="W146" i="10"/>
  <c r="R146" i="10"/>
  <c r="N146" i="10"/>
  <c r="J146" i="10"/>
  <c r="F146" i="10"/>
  <c r="AG117" i="10"/>
  <c r="AC117" i="10"/>
  <c r="Y117" i="10"/>
  <c r="P117" i="10"/>
  <c r="L117" i="10"/>
  <c r="H117" i="10"/>
  <c r="D117" i="10"/>
  <c r="W82" i="10"/>
  <c r="AH115" i="10"/>
  <c r="AD115" i="10"/>
  <c r="Z115" i="10"/>
  <c r="Q115" i="10"/>
  <c r="M115" i="10"/>
  <c r="I115" i="10"/>
  <c r="E115" i="10"/>
  <c r="AG169" i="10"/>
  <c r="AC169" i="10"/>
  <c r="Y169" i="10"/>
  <c r="U169" i="10"/>
  <c r="P169" i="10"/>
  <c r="L169" i="10"/>
  <c r="H169" i="10"/>
  <c r="D169" i="10"/>
  <c r="AF180" i="10"/>
  <c r="AB180" i="10"/>
  <c r="X180" i="10"/>
  <c r="T180" i="10"/>
  <c r="O180" i="10"/>
  <c r="K180" i="10"/>
  <c r="G180" i="10"/>
  <c r="AE27" i="10"/>
  <c r="AA27" i="10"/>
  <c r="W27" i="10"/>
  <c r="R27" i="10"/>
  <c r="AH144" i="10"/>
  <c r="AD144" i="10"/>
  <c r="Z144" i="10"/>
  <c r="V144" i="10"/>
  <c r="Q144" i="10"/>
  <c r="M144" i="10"/>
  <c r="I144" i="10"/>
  <c r="E144" i="10"/>
  <c r="AG6" i="10"/>
  <c r="U6" i="10"/>
  <c r="AF149" i="10"/>
  <c r="AB149" i="10"/>
  <c r="X149" i="10"/>
  <c r="T149" i="10"/>
  <c r="O149" i="10"/>
  <c r="K149" i="10"/>
  <c r="G149" i="10"/>
  <c r="AE162" i="10"/>
  <c r="AA162" i="10"/>
  <c r="W162" i="10"/>
  <c r="R162" i="10"/>
  <c r="N162" i="10"/>
  <c r="J162" i="10"/>
  <c r="F162" i="10"/>
  <c r="AH153" i="10"/>
  <c r="AD153" i="10"/>
  <c r="Z153" i="10"/>
  <c r="V153" i="10"/>
  <c r="Q153" i="10"/>
  <c r="M153" i="10"/>
  <c r="I153" i="10"/>
  <c r="E153" i="10"/>
  <c r="AG84" i="10"/>
  <c r="AC84" i="10"/>
  <c r="U84" i="10"/>
  <c r="D84" i="10"/>
  <c r="AF75" i="10"/>
  <c r="X75" i="10"/>
  <c r="T75" i="10"/>
  <c r="C75" i="10"/>
  <c r="AE201" i="10"/>
  <c r="AA201" i="10"/>
  <c r="W201" i="10"/>
  <c r="R201" i="10"/>
  <c r="AH71" i="10"/>
  <c r="Z71" i="10"/>
  <c r="V71" i="10"/>
  <c r="AG141" i="10"/>
  <c r="AC141" i="10"/>
  <c r="Y141" i="10"/>
  <c r="U141" i="10"/>
  <c r="P141" i="10"/>
  <c r="L141" i="10"/>
  <c r="H141" i="10"/>
  <c r="D141" i="10"/>
  <c r="AF159" i="10"/>
  <c r="AB159" i="10"/>
  <c r="X159" i="10"/>
  <c r="T159" i="10"/>
  <c r="O159" i="10"/>
  <c r="K159" i="10"/>
  <c r="G159" i="10"/>
  <c r="AE182" i="10"/>
  <c r="AA182" i="10"/>
  <c r="W182" i="10"/>
  <c r="R182" i="10"/>
  <c r="N182" i="10"/>
  <c r="J182" i="10"/>
  <c r="F182" i="10"/>
  <c r="AH30" i="10"/>
  <c r="AD30" i="10"/>
  <c r="Z30" i="10"/>
  <c r="V30" i="10"/>
  <c r="Q30" i="10"/>
  <c r="M30" i="10"/>
  <c r="E30" i="10"/>
  <c r="AG151" i="10"/>
  <c r="AC151" i="10"/>
  <c r="Y151" i="10"/>
  <c r="U151" i="10"/>
  <c r="P151" i="10"/>
  <c r="L151" i="10"/>
  <c r="H151" i="10"/>
  <c r="D151" i="10"/>
  <c r="AF152" i="10"/>
  <c r="AB152" i="10"/>
  <c r="X152" i="10"/>
  <c r="T152" i="10"/>
  <c r="O152" i="10"/>
  <c r="K152" i="10"/>
  <c r="G152" i="10"/>
  <c r="AH137" i="10"/>
  <c r="AD137" i="10"/>
  <c r="Z137" i="10"/>
  <c r="V137" i="10"/>
  <c r="Q137" i="10"/>
  <c r="M137" i="10"/>
  <c r="I137" i="10"/>
  <c r="E137" i="10"/>
  <c r="AG83" i="10"/>
  <c r="AC83" i="10"/>
  <c r="AF125" i="10"/>
  <c r="AB183" i="10"/>
  <c r="R183" i="10"/>
  <c r="N183" i="10"/>
  <c r="J183" i="10"/>
  <c r="F183" i="10"/>
  <c r="AH31" i="10"/>
  <c r="AD31" i="10"/>
  <c r="Z31" i="10"/>
  <c r="V31" i="10"/>
  <c r="Q31" i="10"/>
  <c r="AF38" i="10"/>
  <c r="AB38" i="10"/>
  <c r="X38" i="10"/>
  <c r="T38" i="10"/>
  <c r="C38" i="10"/>
  <c r="AE129" i="10"/>
  <c r="AA129" i="10"/>
  <c r="W129" i="10"/>
  <c r="R129" i="10"/>
  <c r="N129" i="10"/>
  <c r="J129" i="10"/>
  <c r="F129" i="10"/>
  <c r="AH51" i="10"/>
  <c r="Z51" i="10"/>
  <c r="V51" i="10"/>
  <c r="Q51" i="10"/>
  <c r="M51" i="10"/>
  <c r="I51" i="10"/>
  <c r="E51" i="10"/>
  <c r="AG186" i="10"/>
  <c r="AC186" i="10"/>
  <c r="Y186" i="10"/>
  <c r="U186" i="10"/>
  <c r="P186" i="10"/>
  <c r="L186" i="10"/>
  <c r="H186" i="10"/>
  <c r="D186" i="10"/>
  <c r="AF130" i="10"/>
  <c r="AB130" i="10"/>
  <c r="X130" i="10"/>
  <c r="T130" i="10"/>
  <c r="O130" i="10"/>
  <c r="K130" i="10"/>
  <c r="G130" i="10"/>
  <c r="AE164" i="10"/>
  <c r="AA164" i="10"/>
  <c r="W164" i="10"/>
  <c r="R164" i="10"/>
  <c r="N164" i="10"/>
  <c r="J164" i="10"/>
  <c r="F164" i="10"/>
  <c r="AH136" i="10"/>
  <c r="AD136" i="10"/>
  <c r="Z136" i="10"/>
  <c r="V136" i="10"/>
  <c r="Q136" i="10"/>
  <c r="M136" i="10"/>
  <c r="I136" i="10"/>
  <c r="E136" i="10"/>
  <c r="AG190" i="10"/>
  <c r="AC190" i="10"/>
  <c r="Y190" i="10"/>
  <c r="U190" i="10"/>
  <c r="P190" i="10"/>
  <c r="L190" i="10"/>
  <c r="H190" i="10"/>
  <c r="D190" i="10"/>
  <c r="AF188" i="10"/>
  <c r="AB188" i="10"/>
  <c r="X188" i="10"/>
  <c r="T188" i="10"/>
  <c r="O188" i="10"/>
  <c r="K188" i="10"/>
  <c r="G188" i="10"/>
  <c r="AA17" i="10"/>
  <c r="W17" i="10"/>
  <c r="R17" i="10"/>
  <c r="N17" i="10"/>
  <c r="J17" i="10"/>
  <c r="F17" i="10"/>
  <c r="AH122" i="10"/>
  <c r="AD122" i="10"/>
  <c r="Z122" i="10"/>
  <c r="V122" i="10"/>
  <c r="Q122" i="10"/>
  <c r="M122" i="10"/>
  <c r="I122" i="10"/>
  <c r="E122" i="10"/>
  <c r="AG32" i="10"/>
  <c r="AC32" i="10"/>
  <c r="Y32" i="10"/>
  <c r="U32" i="10"/>
  <c r="L32" i="10"/>
  <c r="H32" i="10"/>
  <c r="D32" i="10"/>
  <c r="AF29" i="10"/>
  <c r="AB29" i="10"/>
  <c r="X29" i="10"/>
  <c r="T29" i="10"/>
  <c r="AA79" i="10"/>
  <c r="W79" i="10"/>
  <c r="F79" i="10"/>
  <c r="AD146" i="10"/>
  <c r="Z146" i="10"/>
  <c r="V146" i="10"/>
  <c r="Q146" i="10"/>
  <c r="M146" i="10"/>
  <c r="I146" i="10"/>
  <c r="E146" i="10"/>
  <c r="AF117" i="10"/>
  <c r="AB117" i="10"/>
  <c r="X117" i="10"/>
  <c r="T117" i="10"/>
  <c r="O117" i="10"/>
  <c r="K117" i="10"/>
  <c r="G117" i="10"/>
  <c r="AH82" i="10"/>
  <c r="Z82" i="10"/>
  <c r="AG115" i="10"/>
  <c r="AC115" i="10"/>
  <c r="Y115" i="10"/>
  <c r="P115" i="10"/>
  <c r="L115" i="10"/>
  <c r="D115" i="10"/>
  <c r="AF169" i="10"/>
  <c r="AB169" i="10"/>
  <c r="X169" i="10"/>
  <c r="T169" i="10"/>
  <c r="O169" i="10"/>
  <c r="K169" i="10"/>
  <c r="G169" i="10"/>
  <c r="C169" i="10"/>
  <c r="AE180" i="10"/>
  <c r="AA180" i="10"/>
  <c r="W180" i="10"/>
  <c r="R180" i="10"/>
  <c r="N180" i="10"/>
  <c r="J180" i="10"/>
  <c r="F180" i="10"/>
  <c r="AH27" i="10"/>
  <c r="AD27" i="10"/>
  <c r="Z27" i="10"/>
  <c r="V27" i="10"/>
  <c r="Q27" i="10"/>
  <c r="AG144" i="10"/>
  <c r="AC144" i="10"/>
  <c r="Y144" i="10"/>
  <c r="U144" i="10"/>
  <c r="P144" i="10"/>
  <c r="L144" i="10"/>
  <c r="H144" i="10"/>
  <c r="D144" i="10"/>
  <c r="AB6" i="10"/>
  <c r="X6" i="10"/>
  <c r="T6" i="10"/>
  <c r="AE149" i="10"/>
  <c r="AA149" i="10"/>
  <c r="W149" i="10"/>
  <c r="R149" i="10"/>
  <c r="N149" i="10"/>
  <c r="J149" i="10"/>
  <c r="F149" i="10"/>
  <c r="AH162" i="10"/>
  <c r="AD162" i="10"/>
  <c r="Z162" i="10"/>
  <c r="V162" i="10"/>
  <c r="Q162" i="10"/>
  <c r="M162" i="10"/>
  <c r="I162" i="10"/>
  <c r="E162" i="10"/>
  <c r="AG153" i="10"/>
  <c r="AC153" i="10"/>
  <c r="Y153" i="10"/>
  <c r="U153" i="10"/>
  <c r="P153" i="10"/>
  <c r="L153" i="10"/>
  <c r="H153" i="10"/>
  <c r="D153" i="10"/>
  <c r="AF84" i="10"/>
  <c r="X84" i="10"/>
  <c r="T84" i="10"/>
  <c r="W75" i="10"/>
  <c r="AH201" i="10"/>
  <c r="AD201" i="10"/>
  <c r="Z201" i="10"/>
  <c r="V201" i="10"/>
  <c r="Q201" i="10"/>
  <c r="AG71" i="10"/>
  <c r="AC71" i="10"/>
  <c r="AF141" i="10"/>
  <c r="AB141" i="10"/>
  <c r="X141" i="10"/>
  <c r="T141" i="10"/>
  <c r="O141" i="10"/>
  <c r="K141" i="10"/>
  <c r="G141" i="10"/>
  <c r="AE159" i="10"/>
  <c r="AA159" i="10"/>
  <c r="W159" i="10"/>
  <c r="R159" i="10"/>
  <c r="N159" i="10"/>
  <c r="J159" i="10"/>
  <c r="F159" i="10"/>
  <c r="AH182" i="10"/>
  <c r="AD182" i="10"/>
  <c r="Z182" i="10"/>
  <c r="V182" i="10"/>
  <c r="Q182" i="10"/>
  <c r="M182" i="10"/>
  <c r="I182" i="10"/>
  <c r="E182" i="10"/>
  <c r="AG30" i="10"/>
  <c r="AC30" i="10"/>
  <c r="Y30" i="10"/>
  <c r="U30" i="10"/>
  <c r="L30" i="10"/>
  <c r="H30" i="10"/>
  <c r="D30" i="10"/>
  <c r="AF151" i="10"/>
  <c r="AB151" i="10"/>
  <c r="X151" i="10"/>
  <c r="T151" i="10"/>
  <c r="O151" i="10"/>
  <c r="K151" i="10"/>
  <c r="G151" i="10"/>
  <c r="C151" i="10"/>
  <c r="AE152" i="10"/>
  <c r="AA152" i="10"/>
  <c r="W152" i="10"/>
  <c r="R152" i="10"/>
  <c r="N152" i="10"/>
  <c r="J152" i="10"/>
  <c r="F152" i="10"/>
  <c r="X183" i="10"/>
  <c r="Q183" i="10"/>
  <c r="M183" i="10"/>
  <c r="I183" i="10"/>
  <c r="E183" i="10"/>
  <c r="AG31" i="10"/>
  <c r="AC31" i="10"/>
  <c r="Y31" i="10"/>
  <c r="U31" i="10"/>
  <c r="P31" i="10"/>
  <c r="AE38" i="10"/>
  <c r="AA38" i="10"/>
  <c r="W38" i="10"/>
  <c r="R38" i="10"/>
  <c r="F38" i="10"/>
  <c r="AD129" i="10"/>
  <c r="Z129" i="10"/>
  <c r="Q129" i="10"/>
  <c r="M129" i="10"/>
  <c r="I129" i="10"/>
  <c r="E129" i="10"/>
  <c r="AG51" i="10"/>
  <c r="AC51" i="10"/>
  <c r="Y51" i="10"/>
  <c r="U51" i="10"/>
  <c r="P51" i="10"/>
  <c r="L51" i="10"/>
  <c r="H51" i="10"/>
  <c r="AF186" i="10"/>
  <c r="X186" i="10"/>
  <c r="T186" i="10"/>
  <c r="O186" i="10"/>
  <c r="K186" i="10"/>
  <c r="G186" i="10"/>
  <c r="C186" i="10"/>
  <c r="AE130" i="10"/>
  <c r="AA130" i="10"/>
  <c r="W130" i="10"/>
  <c r="R130" i="10"/>
  <c r="N130" i="10"/>
  <c r="J130" i="10"/>
  <c r="F130" i="10"/>
  <c r="AH164" i="10"/>
  <c r="AD164" i="10"/>
  <c r="Z164" i="10"/>
  <c r="V164" i="10"/>
  <c r="Q164" i="10"/>
  <c r="M164" i="10"/>
  <c r="I164" i="10"/>
  <c r="E164" i="10"/>
  <c r="AG136" i="10"/>
  <c r="AC136" i="10"/>
  <c r="Y136" i="10"/>
  <c r="U136" i="10"/>
  <c r="P136" i="10"/>
  <c r="L136" i="10"/>
  <c r="H136" i="10"/>
  <c r="D136" i="10"/>
  <c r="AF190" i="10"/>
  <c r="AB190" i="10"/>
  <c r="X190" i="10"/>
  <c r="T190" i="10"/>
  <c r="O190" i="10"/>
  <c r="K190" i="10"/>
  <c r="G190" i="10"/>
  <c r="AE188" i="10"/>
  <c r="AA188" i="10"/>
  <c r="W188" i="10"/>
  <c r="R188" i="10"/>
  <c r="N188" i="10"/>
  <c r="J188" i="10"/>
  <c r="F188" i="10"/>
  <c r="AH17" i="10"/>
  <c r="AD17" i="10"/>
  <c r="Z17" i="10"/>
  <c r="V17" i="10"/>
  <c r="Q17" i="10"/>
  <c r="M17" i="10"/>
  <c r="I17" i="10"/>
  <c r="E17" i="10"/>
  <c r="AG122" i="10"/>
  <c r="AC122" i="10"/>
  <c r="Y122" i="10"/>
  <c r="P122" i="10"/>
  <c r="L122" i="10"/>
  <c r="H122" i="10"/>
  <c r="D122" i="10"/>
  <c r="AF32" i="10"/>
  <c r="AB32" i="10"/>
  <c r="D50" i="10"/>
  <c r="V183" i="10"/>
  <c r="P183" i="10"/>
  <c r="L183" i="10"/>
  <c r="H183" i="10"/>
  <c r="D183" i="10"/>
  <c r="AF31" i="10"/>
  <c r="AB31" i="10"/>
  <c r="X31" i="10"/>
  <c r="T31" i="10"/>
  <c r="AH38" i="10"/>
  <c r="AD38" i="10"/>
  <c r="Z38" i="10"/>
  <c r="V38" i="10"/>
  <c r="Q38" i="10"/>
  <c r="AC129" i="10"/>
  <c r="Y129" i="10"/>
  <c r="U129" i="10"/>
  <c r="P129" i="10"/>
  <c r="L129" i="10"/>
  <c r="H129" i="10"/>
  <c r="D129" i="10"/>
  <c r="AF51" i="10"/>
  <c r="AB51" i="10"/>
  <c r="X51" i="10"/>
  <c r="T51" i="10"/>
  <c r="O51" i="10"/>
  <c r="K51" i="10"/>
  <c r="G51" i="10"/>
  <c r="C51" i="10"/>
  <c r="AE186" i="10"/>
  <c r="AA186" i="10"/>
  <c r="W186" i="10"/>
  <c r="R186" i="10"/>
  <c r="N186" i="10"/>
  <c r="J186" i="10"/>
  <c r="F186" i="10"/>
  <c r="AD130" i="10"/>
  <c r="Z130" i="10"/>
  <c r="V130" i="10"/>
  <c r="Q130" i="10"/>
  <c r="M130" i="10"/>
  <c r="I130" i="10"/>
  <c r="E130" i="10"/>
  <c r="AG164" i="10"/>
  <c r="AC164" i="10"/>
  <c r="Y164" i="10"/>
  <c r="U164" i="10"/>
  <c r="P164" i="10"/>
  <c r="L164" i="10"/>
  <c r="H164" i="10"/>
  <c r="D164" i="10"/>
  <c r="AF136" i="10"/>
  <c r="AB136" i="10"/>
  <c r="X136" i="10"/>
  <c r="T136" i="10"/>
  <c r="O136" i="10"/>
  <c r="K136" i="10"/>
  <c r="G136" i="10"/>
  <c r="AE190" i="10"/>
  <c r="AA190" i="10"/>
  <c r="W190" i="10"/>
  <c r="R190" i="10"/>
  <c r="N190" i="10"/>
  <c r="J190" i="10"/>
  <c r="F190" i="10"/>
  <c r="AH188" i="10"/>
  <c r="AD188" i="10"/>
  <c r="Z188" i="10"/>
  <c r="Q188" i="10"/>
  <c r="M188" i="10"/>
  <c r="I188" i="10"/>
  <c r="E188" i="10"/>
  <c r="AG17" i="10"/>
  <c r="AC17" i="10"/>
  <c r="Y17" i="10"/>
  <c r="U17" i="10"/>
  <c r="P17" i="10"/>
  <c r="L17" i="10"/>
  <c r="H17" i="10"/>
  <c r="AF122" i="10"/>
  <c r="AB122" i="10"/>
  <c r="X122" i="10"/>
  <c r="O122" i="10"/>
  <c r="K122" i="10"/>
  <c r="G122" i="10"/>
  <c r="AE32" i="10"/>
  <c r="AA32" i="10"/>
  <c r="W32" i="10"/>
  <c r="R32" i="10"/>
  <c r="N32" i="10"/>
  <c r="J32" i="10"/>
  <c r="F32" i="10"/>
  <c r="AH29" i="10"/>
  <c r="AD29" i="10"/>
  <c r="Z29" i="10"/>
  <c r="Q29" i="10"/>
  <c r="AG79" i="10"/>
  <c r="AC79" i="10"/>
  <c r="AF146" i="10"/>
  <c r="X146" i="10"/>
  <c r="T146" i="10"/>
  <c r="O146" i="10"/>
  <c r="K146" i="10"/>
  <c r="G146" i="10"/>
  <c r="AH117" i="10"/>
  <c r="AD117" i="10"/>
  <c r="Z117" i="10"/>
  <c r="Q117" i="10"/>
  <c r="M117" i="10"/>
  <c r="I117" i="10"/>
  <c r="E117" i="10"/>
  <c r="AF82" i="10"/>
  <c r="X82" i="10"/>
  <c r="T82" i="10"/>
  <c r="O82" i="10"/>
  <c r="C82" i="10"/>
  <c r="AE115" i="10"/>
  <c r="AA115" i="10"/>
  <c r="W115" i="10"/>
  <c r="R115" i="10"/>
  <c r="N115" i="10"/>
  <c r="J115" i="10"/>
  <c r="F115" i="10"/>
  <c r="AH169" i="10"/>
  <c r="AD169" i="10"/>
  <c r="Z169" i="10"/>
  <c r="V169" i="10"/>
  <c r="Q169" i="10"/>
  <c r="M169" i="10"/>
  <c r="I169" i="10"/>
  <c r="AG180" i="10"/>
  <c r="AC180" i="10"/>
  <c r="Y180" i="10"/>
  <c r="P180" i="10"/>
  <c r="L180" i="10"/>
  <c r="H180" i="10"/>
  <c r="D180" i="10"/>
  <c r="AF27" i="10"/>
  <c r="AB27" i="10"/>
  <c r="X27" i="10"/>
  <c r="T27" i="10"/>
  <c r="AE144" i="10"/>
  <c r="AA144" i="10"/>
  <c r="W144" i="10"/>
  <c r="R144" i="10"/>
  <c r="N144" i="10"/>
  <c r="J144" i="10"/>
  <c r="F144" i="10"/>
  <c r="AH6" i="10"/>
  <c r="AD6" i="10"/>
  <c r="Z6" i="10"/>
  <c r="V6" i="10"/>
  <c r="Q6" i="10"/>
  <c r="AG149" i="10"/>
  <c r="AC149" i="10"/>
  <c r="Y149" i="10"/>
  <c r="U149" i="10"/>
  <c r="P149" i="10"/>
  <c r="L149" i="10"/>
  <c r="H149" i="10"/>
  <c r="D149" i="10"/>
  <c r="AF162" i="10"/>
  <c r="AB162" i="10"/>
  <c r="X162" i="10"/>
  <c r="T162" i="10"/>
  <c r="O162" i="10"/>
  <c r="K162" i="10"/>
  <c r="G162" i="10"/>
  <c r="C162" i="10"/>
  <c r="AE153" i="10"/>
  <c r="AA153" i="10"/>
  <c r="W153" i="10"/>
  <c r="R153" i="10"/>
  <c r="N153" i="10"/>
  <c r="J153" i="10"/>
  <c r="F153" i="10"/>
  <c r="AH84" i="10"/>
  <c r="Z84" i="10"/>
  <c r="AG75" i="10"/>
  <c r="AC75" i="10"/>
  <c r="U75" i="10"/>
  <c r="AF201" i="10"/>
  <c r="AB201" i="10"/>
  <c r="X201" i="10"/>
  <c r="T201" i="10"/>
  <c r="AA71" i="10"/>
  <c r="W71" i="10"/>
  <c r="AH141" i="10"/>
  <c r="AD141" i="10"/>
  <c r="Z141" i="10"/>
  <c r="V141" i="10"/>
  <c r="Q141" i="10"/>
  <c r="M141" i="10"/>
  <c r="I141" i="10"/>
  <c r="E141" i="10"/>
  <c r="AG159" i="10"/>
  <c r="AC159" i="10"/>
  <c r="Y159" i="10"/>
  <c r="U159" i="10"/>
  <c r="P159" i="10"/>
  <c r="L159" i="10"/>
  <c r="H159" i="10"/>
  <c r="D159" i="10"/>
  <c r="AF182" i="10"/>
  <c r="AB182" i="10"/>
  <c r="X182" i="10"/>
  <c r="T182" i="10"/>
  <c r="O182" i="10"/>
  <c r="K182" i="10"/>
  <c r="G182" i="10"/>
  <c r="C182" i="10"/>
  <c r="AE30" i="10"/>
  <c r="AA30" i="10"/>
  <c r="W30" i="10"/>
  <c r="R30" i="10"/>
  <c r="N30" i="10"/>
  <c r="J30" i="10"/>
  <c r="F30" i="10"/>
  <c r="AH151" i="10"/>
  <c r="AD151" i="10"/>
  <c r="Z151" i="10"/>
  <c r="V151" i="10"/>
  <c r="Q151" i="10"/>
  <c r="M151" i="10"/>
  <c r="I151" i="10"/>
  <c r="E151" i="10"/>
  <c r="AG152" i="10"/>
  <c r="AC152" i="10"/>
  <c r="Y152" i="10"/>
  <c r="U152" i="10"/>
  <c r="P152" i="10"/>
  <c r="L152" i="10"/>
  <c r="H152" i="10"/>
  <c r="T32" i="10"/>
  <c r="C32" i="10"/>
  <c r="R29" i="10"/>
  <c r="AH79" i="10"/>
  <c r="AG146" i="10"/>
  <c r="P146" i="10"/>
  <c r="AE117" i="10"/>
  <c r="N117" i="10"/>
  <c r="AC82" i="10"/>
  <c r="AB115" i="10"/>
  <c r="K115" i="10"/>
  <c r="AA169" i="10"/>
  <c r="J169" i="10"/>
  <c r="Z180" i="10"/>
  <c r="I180" i="10"/>
  <c r="Y27" i="10"/>
  <c r="X144" i="10"/>
  <c r="G144" i="10"/>
  <c r="W6" i="10"/>
  <c r="F6" i="10"/>
  <c r="V149" i="10"/>
  <c r="E149" i="10"/>
  <c r="U162" i="10"/>
  <c r="T153" i="10"/>
  <c r="R84" i="10"/>
  <c r="AH75" i="10"/>
  <c r="AG201" i="10"/>
  <c r="P201" i="10"/>
  <c r="AF71" i="10"/>
  <c r="AE141" i="10"/>
  <c r="N141" i="10"/>
  <c r="AD159" i="10"/>
  <c r="M159" i="10"/>
  <c r="AC182" i="10"/>
  <c r="L182" i="10"/>
  <c r="AB30" i="10"/>
  <c r="K30" i="10"/>
  <c r="AA151" i="10"/>
  <c r="J151" i="10"/>
  <c r="Z152" i="10"/>
  <c r="I152" i="10"/>
  <c r="AA137" i="10"/>
  <c r="O137" i="10"/>
  <c r="J137" i="10"/>
  <c r="D137" i="10"/>
  <c r="Z83" i="10"/>
  <c r="T83" i="10"/>
  <c r="Y125" i="10"/>
  <c r="U125" i="10"/>
  <c r="P125" i="10"/>
  <c r="L125" i="10"/>
  <c r="H125" i="10"/>
  <c r="D125" i="10"/>
  <c r="AF157" i="10"/>
  <c r="AB157" i="10"/>
  <c r="X157" i="10"/>
  <c r="T157" i="10"/>
  <c r="O157" i="10"/>
  <c r="K157" i="10"/>
  <c r="G157" i="10"/>
  <c r="AA7" i="10"/>
  <c r="W7" i="10"/>
  <c r="R7" i="10"/>
  <c r="N7" i="10"/>
  <c r="J7" i="10"/>
  <c r="F7" i="10"/>
  <c r="AG181" i="10"/>
  <c r="AC181" i="10"/>
  <c r="Y181" i="10"/>
  <c r="U181" i="10"/>
  <c r="P181" i="10"/>
  <c r="L181" i="10"/>
  <c r="H181" i="10"/>
  <c r="D181" i="10"/>
  <c r="AF150" i="10"/>
  <c r="AB150" i="10"/>
  <c r="X150" i="10"/>
  <c r="T150" i="10"/>
  <c r="O150" i="10"/>
  <c r="K150" i="10"/>
  <c r="G150" i="10"/>
  <c r="C150" i="10"/>
  <c r="AE148" i="10"/>
  <c r="AA148" i="10"/>
  <c r="W148" i="10"/>
  <c r="R148" i="10"/>
  <c r="N148" i="10"/>
  <c r="J148" i="10"/>
  <c r="F148" i="10"/>
  <c r="AH172" i="10"/>
  <c r="AD172" i="10"/>
  <c r="Z172" i="10"/>
  <c r="V172" i="10"/>
  <c r="Q172" i="10"/>
  <c r="M172" i="10"/>
  <c r="I172" i="10"/>
  <c r="E172" i="10"/>
  <c r="AG127" i="10"/>
  <c r="AC127" i="10"/>
  <c r="Y127" i="10"/>
  <c r="U127" i="10"/>
  <c r="P127" i="10"/>
  <c r="L127" i="10"/>
  <c r="H127" i="10"/>
  <c r="AF80" i="10"/>
  <c r="X80" i="10"/>
  <c r="T80" i="10"/>
  <c r="AE34" i="10"/>
  <c r="AA34" i="10"/>
  <c r="W34" i="10"/>
  <c r="R34" i="10"/>
  <c r="N34" i="10"/>
  <c r="J34" i="10"/>
  <c r="F34" i="10"/>
  <c r="AH123" i="10"/>
  <c r="AD123" i="10"/>
  <c r="Z123" i="10"/>
  <c r="Q123" i="10"/>
  <c r="M123" i="10"/>
  <c r="I123" i="10"/>
  <c r="AG114" i="10"/>
  <c r="AC114" i="10"/>
  <c r="Y114" i="10"/>
  <c r="U114" i="10"/>
  <c r="P114" i="10"/>
  <c r="L114" i="10"/>
  <c r="H114" i="10"/>
  <c r="AF73" i="10"/>
  <c r="X73" i="10"/>
  <c r="T73" i="10"/>
  <c r="O73" i="10"/>
  <c r="AE45" i="10"/>
  <c r="W45" i="10"/>
  <c r="R45" i="10"/>
  <c r="N45" i="10"/>
  <c r="J45" i="10"/>
  <c r="F45" i="10"/>
  <c r="AF28" i="10"/>
  <c r="AB28" i="10"/>
  <c r="X28" i="10"/>
  <c r="T28" i="10"/>
  <c r="O28" i="10"/>
  <c r="K28" i="10"/>
  <c r="G28" i="10"/>
  <c r="O32" i="10"/>
  <c r="AE29" i="10"/>
  <c r="AC146" i="10"/>
  <c r="L146" i="10"/>
  <c r="AA117" i="10"/>
  <c r="J117" i="10"/>
  <c r="X115" i="10"/>
  <c r="G115" i="10"/>
  <c r="W169" i="10"/>
  <c r="F169" i="10"/>
  <c r="V180" i="10"/>
  <c r="E180" i="10"/>
  <c r="U27" i="10"/>
  <c r="T144" i="10"/>
  <c r="R6" i="10"/>
  <c r="AH149" i="10"/>
  <c r="Q149" i="10"/>
  <c r="AG162" i="10"/>
  <c r="P162" i="10"/>
  <c r="AF153" i="10"/>
  <c r="O153" i="10"/>
  <c r="AC201" i="10"/>
  <c r="L201" i="10"/>
  <c r="AA141" i="10"/>
  <c r="J141" i="10"/>
  <c r="Z159" i="10"/>
  <c r="I159" i="10"/>
  <c r="Y182" i="10"/>
  <c r="H182" i="10"/>
  <c r="X30" i="10"/>
  <c r="G30" i="10"/>
  <c r="W151" i="10"/>
  <c r="F151" i="10"/>
  <c r="V152" i="10"/>
  <c r="E152" i="10"/>
  <c r="Y137" i="10"/>
  <c r="T137" i="10"/>
  <c r="N137" i="10"/>
  <c r="H137" i="10"/>
  <c r="X83" i="10"/>
  <c r="AH125" i="10"/>
  <c r="X125" i="10"/>
  <c r="T125" i="10"/>
  <c r="O125" i="10"/>
  <c r="K125" i="10"/>
  <c r="G125" i="10"/>
  <c r="AE157" i="10"/>
  <c r="AA157" i="10"/>
  <c r="W157" i="10"/>
  <c r="R157" i="10"/>
  <c r="N157" i="10"/>
  <c r="J157" i="10"/>
  <c r="F157" i="10"/>
  <c r="AH7" i="10"/>
  <c r="AD7" i="10"/>
  <c r="Z7" i="10"/>
  <c r="V7" i="10"/>
  <c r="Q7" i="10"/>
  <c r="M7" i="10"/>
  <c r="AF181" i="10"/>
  <c r="AB181" i="10"/>
  <c r="X181" i="10"/>
  <c r="T181" i="10"/>
  <c r="O181" i="10"/>
  <c r="K181" i="10"/>
  <c r="G181" i="10"/>
  <c r="AE150" i="10"/>
  <c r="AA150" i="10"/>
  <c r="W150" i="10"/>
  <c r="R150" i="10"/>
  <c r="N150" i="10"/>
  <c r="J150" i="10"/>
  <c r="F150" i="10"/>
  <c r="AH148" i="10"/>
  <c r="AD148" i="10"/>
  <c r="Z148" i="10"/>
  <c r="V148" i="10"/>
  <c r="Q148" i="10"/>
  <c r="M148" i="10"/>
  <c r="I148" i="10"/>
  <c r="E148" i="10"/>
  <c r="AG172" i="10"/>
  <c r="AC172" i="10"/>
  <c r="Y172" i="10"/>
  <c r="U172" i="10"/>
  <c r="P172" i="10"/>
  <c r="L172" i="10"/>
  <c r="H172" i="10"/>
  <c r="D172" i="10"/>
  <c r="AF127" i="10"/>
  <c r="AB127" i="10"/>
  <c r="X127" i="10"/>
  <c r="T127" i="10"/>
  <c r="O127" i="10"/>
  <c r="K127" i="10"/>
  <c r="G127" i="10"/>
  <c r="C127" i="10"/>
  <c r="AA80" i="10"/>
  <c r="W80" i="10"/>
  <c r="R80" i="10"/>
  <c r="AH34" i="10"/>
  <c r="AD34" i="10"/>
  <c r="Z34" i="10"/>
  <c r="V34" i="10"/>
  <c r="Q34" i="10"/>
  <c r="M34" i="10"/>
  <c r="I34" i="10"/>
  <c r="E34" i="10"/>
  <c r="AG123" i="10"/>
  <c r="AC123" i="10"/>
  <c r="Y123" i="10"/>
  <c r="P123" i="10"/>
  <c r="L123" i="10"/>
  <c r="H123" i="10"/>
  <c r="D123" i="10"/>
  <c r="AF114" i="10"/>
  <c r="AB114" i="10"/>
  <c r="X114" i="10"/>
  <c r="T114" i="10"/>
  <c r="O114" i="10"/>
  <c r="K114" i="10"/>
  <c r="G114" i="10"/>
  <c r="AA73" i="10"/>
  <c r="W73" i="10"/>
  <c r="AH45" i="10"/>
  <c r="AD45" i="10"/>
  <c r="Z45" i="10"/>
  <c r="V45" i="10"/>
  <c r="Q45" i="10"/>
  <c r="M45" i="10"/>
  <c r="I45" i="10"/>
  <c r="E45" i="10"/>
  <c r="AE28" i="10"/>
  <c r="AA28" i="10"/>
  <c r="W28" i="10"/>
  <c r="R28" i="10"/>
  <c r="N28" i="10"/>
  <c r="J28" i="10"/>
  <c r="F28" i="10"/>
  <c r="K32" i="10"/>
  <c r="AA29" i="10"/>
  <c r="Z79" i="10"/>
  <c r="H146" i="10"/>
  <c r="W117" i="10"/>
  <c r="F117" i="10"/>
  <c r="U82" i="10"/>
  <c r="T115" i="10"/>
  <c r="C115" i="10"/>
  <c r="R169" i="10"/>
  <c r="AH180" i="10"/>
  <c r="Q180" i="10"/>
  <c r="AG27" i="10"/>
  <c r="AF144" i="10"/>
  <c r="O144" i="10"/>
  <c r="AE6" i="10"/>
  <c r="AD149" i="10"/>
  <c r="M149" i="10"/>
  <c r="AC162" i="10"/>
  <c r="L162" i="10"/>
  <c r="AB153" i="10"/>
  <c r="K153" i="10"/>
  <c r="AA84" i="10"/>
  <c r="Z75" i="10"/>
  <c r="Y201" i="10"/>
  <c r="X71" i="10"/>
  <c r="W141" i="10"/>
  <c r="F141" i="10"/>
  <c r="V159" i="10"/>
  <c r="E159" i="10"/>
  <c r="U182" i="10"/>
  <c r="D182" i="10"/>
  <c r="T30" i="10"/>
  <c r="R151" i="10"/>
  <c r="AH152" i="10"/>
  <c r="Q152" i="10"/>
  <c r="D152" i="10"/>
  <c r="AC137" i="10"/>
  <c r="X137" i="10"/>
  <c r="R137" i="10"/>
  <c r="L137" i="10"/>
  <c r="G137" i="10"/>
  <c r="AH83" i="10"/>
  <c r="AB83" i="10"/>
  <c r="W83" i="10"/>
  <c r="F83" i="10"/>
  <c r="AG125" i="10"/>
  <c r="W125" i="10"/>
  <c r="R125" i="10"/>
  <c r="N125" i="10"/>
  <c r="J125" i="10"/>
  <c r="F125" i="10"/>
  <c r="AH157" i="10"/>
  <c r="AD157" i="10"/>
  <c r="Z157" i="10"/>
  <c r="V157" i="10"/>
  <c r="Q157" i="10"/>
  <c r="M157" i="10"/>
  <c r="I157" i="10"/>
  <c r="E157" i="10"/>
  <c r="AG7" i="10"/>
  <c r="AC7" i="10"/>
  <c r="U7" i="10"/>
  <c r="P7" i="10"/>
  <c r="L7" i="10"/>
  <c r="H7" i="10"/>
  <c r="D7" i="10"/>
  <c r="AE181" i="10"/>
  <c r="AA181" i="10"/>
  <c r="W181" i="10"/>
  <c r="R181" i="10"/>
  <c r="N181" i="10"/>
  <c r="J181" i="10"/>
  <c r="F181" i="10"/>
  <c r="AH150" i="10"/>
  <c r="AD150" i="10"/>
  <c r="Z150" i="10"/>
  <c r="V150" i="10"/>
  <c r="Q150" i="10"/>
  <c r="M150" i="10"/>
  <c r="I150" i="10"/>
  <c r="E150" i="10"/>
  <c r="AG148" i="10"/>
  <c r="AC148" i="10"/>
  <c r="Y148" i="10"/>
  <c r="U148" i="10"/>
  <c r="P148" i="10"/>
  <c r="L148" i="10"/>
  <c r="H148" i="10"/>
  <c r="D148" i="10"/>
  <c r="AF172" i="10"/>
  <c r="AB172" i="10"/>
  <c r="X172" i="10"/>
  <c r="T172" i="10"/>
  <c r="O172" i="10"/>
  <c r="K172" i="10"/>
  <c r="G172" i="10"/>
  <c r="AE127" i="10"/>
  <c r="AA127" i="10"/>
  <c r="W127" i="10"/>
  <c r="R127" i="10"/>
  <c r="N127" i="10"/>
  <c r="J127" i="10"/>
  <c r="F127" i="10"/>
  <c r="AH80" i="10"/>
  <c r="Z80" i="10"/>
  <c r="Q80" i="10"/>
  <c r="AG34" i="10"/>
  <c r="AC34" i="10"/>
  <c r="Y34" i="10"/>
  <c r="U34" i="10"/>
  <c r="P34" i="10"/>
  <c r="L34" i="10"/>
  <c r="H34" i="10"/>
  <c r="D34" i="10"/>
  <c r="AF123" i="10"/>
  <c r="AB123" i="10"/>
  <c r="X123" i="10"/>
  <c r="T123" i="10"/>
  <c r="O123" i="10"/>
  <c r="K123" i="10"/>
  <c r="G123" i="10"/>
  <c r="AE114" i="10"/>
  <c r="AA114" i="10"/>
  <c r="W114" i="10"/>
  <c r="R114" i="10"/>
  <c r="N114" i="10"/>
  <c r="J114" i="10"/>
  <c r="F114" i="10"/>
  <c r="AH73" i="10"/>
  <c r="G32" i="10"/>
  <c r="AG82" i="10"/>
  <c r="AE169" i="10"/>
  <c r="AC27" i="10"/>
  <c r="AA6" i="10"/>
  <c r="Y162" i="10"/>
  <c r="W84" i="10"/>
  <c r="U201" i="10"/>
  <c r="R141" i="10"/>
  <c r="P182" i="10"/>
  <c r="N151" i="10"/>
  <c r="P137" i="10"/>
  <c r="AA83" i="10"/>
  <c r="E83" i="10"/>
  <c r="Q125" i="10"/>
  <c r="AG157" i="10"/>
  <c r="P157" i="10"/>
  <c r="AF7" i="10"/>
  <c r="O7" i="10"/>
  <c r="AD181" i="10"/>
  <c r="M181" i="10"/>
  <c r="AC150" i="10"/>
  <c r="L150" i="10"/>
  <c r="AB148" i="10"/>
  <c r="K148" i="10"/>
  <c r="AA172" i="10"/>
  <c r="J172" i="10"/>
  <c r="Z127" i="10"/>
  <c r="I127" i="10"/>
  <c r="X34" i="10"/>
  <c r="G34" i="10"/>
  <c r="W123" i="10"/>
  <c r="F123" i="10"/>
  <c r="V114" i="10"/>
  <c r="E114" i="10"/>
  <c r="Z73" i="10"/>
  <c r="AG45" i="10"/>
  <c r="Y45" i="10"/>
  <c r="P45" i="10"/>
  <c r="H45" i="10"/>
  <c r="AD28" i="10"/>
  <c r="M28" i="10"/>
  <c r="E28" i="10"/>
  <c r="AE26" i="10"/>
  <c r="AA26" i="10"/>
  <c r="W26" i="10"/>
  <c r="R26" i="10"/>
  <c r="AH2" i="10"/>
  <c r="Z2" i="10"/>
  <c r="Q2" i="10"/>
  <c r="AG18" i="10"/>
  <c r="U18" i="10"/>
  <c r="P18" i="10"/>
  <c r="L18" i="10"/>
  <c r="H18" i="10"/>
  <c r="D18" i="10"/>
  <c r="AE139" i="10"/>
  <c r="AA139" i="10"/>
  <c r="W139" i="10"/>
  <c r="R139" i="10"/>
  <c r="N139" i="10"/>
  <c r="J139" i="10"/>
  <c r="F139" i="10"/>
  <c r="AH138" i="10"/>
  <c r="AD138" i="10"/>
  <c r="Z138" i="10"/>
  <c r="V138" i="10"/>
  <c r="Q138" i="10"/>
  <c r="M138" i="10"/>
  <c r="I138" i="10"/>
  <c r="E138" i="10"/>
  <c r="AG44" i="10"/>
  <c r="AC44" i="10"/>
  <c r="Y44" i="10"/>
  <c r="U44" i="10"/>
  <c r="P44" i="10"/>
  <c r="L44" i="10"/>
  <c r="H44" i="10"/>
  <c r="D44" i="10"/>
  <c r="AF156" i="10"/>
  <c r="AB156" i="10"/>
  <c r="X156" i="10"/>
  <c r="T156" i="10"/>
  <c r="O156" i="10"/>
  <c r="K156" i="10"/>
  <c r="G156" i="10"/>
  <c r="AE171" i="10"/>
  <c r="AA171" i="10"/>
  <c r="W171" i="10"/>
  <c r="R171" i="10"/>
  <c r="N171" i="10"/>
  <c r="J171" i="10"/>
  <c r="F171" i="10"/>
  <c r="AH121" i="10"/>
  <c r="AD121" i="10"/>
  <c r="Z121" i="10"/>
  <c r="V121" i="10"/>
  <c r="Q121" i="10"/>
  <c r="M121" i="10"/>
  <c r="I121" i="10"/>
  <c r="E121" i="10"/>
  <c r="AG20" i="10"/>
  <c r="AC20" i="10"/>
  <c r="Y20" i="10"/>
  <c r="U20" i="10"/>
  <c r="P20" i="10"/>
  <c r="L20" i="10"/>
  <c r="H20" i="10"/>
  <c r="D20" i="10"/>
  <c r="AF161" i="10"/>
  <c r="AB161" i="10"/>
  <c r="X161" i="10"/>
  <c r="T161" i="10"/>
  <c r="O161" i="10"/>
  <c r="K161" i="10"/>
  <c r="G161" i="10"/>
  <c r="AE61" i="10"/>
  <c r="AA61" i="10"/>
  <c r="W61" i="10"/>
  <c r="R61" i="10"/>
  <c r="AG53" i="10"/>
  <c r="AC53" i="10"/>
  <c r="Y53" i="10"/>
  <c r="U53" i="10"/>
  <c r="P53" i="10"/>
  <c r="L53" i="10"/>
  <c r="H53" i="10"/>
  <c r="D53" i="10"/>
  <c r="AF155" i="10"/>
  <c r="AB155" i="10"/>
  <c r="X155" i="10"/>
  <c r="T155" i="10"/>
  <c r="O155" i="10"/>
  <c r="K155" i="10"/>
  <c r="G155" i="10"/>
  <c r="AH67" i="10"/>
  <c r="Z67" i="10"/>
  <c r="AG72" i="10"/>
  <c r="AC72" i="10"/>
  <c r="AF68" i="10"/>
  <c r="X68" i="10"/>
  <c r="T68" i="10"/>
  <c r="C68" i="10"/>
  <c r="AA64" i="10"/>
  <c r="W64" i="10"/>
  <c r="F64" i="10"/>
  <c r="AH89" i="10"/>
  <c r="Z89" i="10"/>
  <c r="V89" i="10"/>
  <c r="W29" i="10"/>
  <c r="U146" i="10"/>
  <c r="R117" i="10"/>
  <c r="N169" i="10"/>
  <c r="L27" i="10"/>
  <c r="H162" i="10"/>
  <c r="AH159" i="10"/>
  <c r="AF30" i="10"/>
  <c r="AD152" i="10"/>
  <c r="AG137" i="10"/>
  <c r="K137" i="10"/>
  <c r="V83" i="10"/>
  <c r="AE125" i="10"/>
  <c r="M125" i="10"/>
  <c r="AC157" i="10"/>
  <c r="L157" i="10"/>
  <c r="AB7" i="10"/>
  <c r="K7" i="10"/>
  <c r="Z181" i="10"/>
  <c r="I181" i="10"/>
  <c r="Y150" i="10"/>
  <c r="H150" i="10"/>
  <c r="X148" i="10"/>
  <c r="G148" i="10"/>
  <c r="W172" i="10"/>
  <c r="F172" i="10"/>
  <c r="V127" i="10"/>
  <c r="E127" i="10"/>
  <c r="T34" i="10"/>
  <c r="R123" i="10"/>
  <c r="AH114" i="10"/>
  <c r="Q114" i="10"/>
  <c r="AG73" i="10"/>
  <c r="AF45" i="10"/>
  <c r="X45" i="10"/>
  <c r="O45" i="10"/>
  <c r="AC28" i="10"/>
  <c r="U28" i="10"/>
  <c r="L28" i="10"/>
  <c r="D28" i="10"/>
  <c r="AH26" i="10"/>
  <c r="AD26" i="10"/>
  <c r="Z26" i="10"/>
  <c r="V26" i="10"/>
  <c r="Q26" i="10"/>
  <c r="AG2" i="10"/>
  <c r="AC2" i="10"/>
  <c r="Y2" i="10"/>
  <c r="U2" i="10"/>
  <c r="L2" i="10"/>
  <c r="AB18" i="10"/>
  <c r="X18" i="10"/>
  <c r="T18" i="10"/>
  <c r="O18" i="10"/>
  <c r="K18" i="10"/>
  <c r="G18" i="10"/>
  <c r="C18" i="10"/>
  <c r="AH139" i="10"/>
  <c r="AD139" i="10"/>
  <c r="Z139" i="10"/>
  <c r="V139" i="10"/>
  <c r="Q139" i="10"/>
  <c r="M139" i="10"/>
  <c r="I139" i="10"/>
  <c r="E139" i="10"/>
  <c r="AG138" i="10"/>
  <c r="AC138" i="10"/>
  <c r="Y138" i="10"/>
  <c r="U138" i="10"/>
  <c r="P138" i="10"/>
  <c r="L138" i="10"/>
  <c r="H138" i="10"/>
  <c r="D138" i="10"/>
  <c r="AF44" i="10"/>
  <c r="AB44" i="10"/>
  <c r="X44" i="10"/>
  <c r="T44" i="10"/>
  <c r="O44" i="10"/>
  <c r="K44" i="10"/>
  <c r="C44" i="10"/>
  <c r="AE156" i="10"/>
  <c r="AA156" i="10"/>
  <c r="W156" i="10"/>
  <c r="R156" i="10"/>
  <c r="N156" i="10"/>
  <c r="J156" i="10"/>
  <c r="F156" i="10"/>
  <c r="AH171" i="10"/>
  <c r="AD171" i="10"/>
  <c r="Z171" i="10"/>
  <c r="V171" i="10"/>
  <c r="Q171" i="10"/>
  <c r="M171" i="10"/>
  <c r="I171" i="10"/>
  <c r="E171" i="10"/>
  <c r="AG121" i="10"/>
  <c r="AC121" i="10"/>
  <c r="Y121" i="10"/>
  <c r="U121" i="10"/>
  <c r="P121" i="10"/>
  <c r="L121" i="10"/>
  <c r="H121" i="10"/>
  <c r="D121" i="10"/>
  <c r="AB20" i="10"/>
  <c r="X20" i="10"/>
  <c r="T20" i="10"/>
  <c r="O20" i="10"/>
  <c r="K20" i="10"/>
  <c r="G20" i="10"/>
  <c r="AE161" i="10"/>
  <c r="AA161" i="10"/>
  <c r="W161" i="10"/>
  <c r="R161" i="10"/>
  <c r="N161" i="10"/>
  <c r="J161" i="10"/>
  <c r="F161" i="10"/>
  <c r="AH61" i="10"/>
  <c r="AD61" i="10"/>
  <c r="Z61" i="10"/>
  <c r="V61" i="10"/>
  <c r="Q61" i="10"/>
  <c r="AB53" i="10"/>
  <c r="X53" i="10"/>
  <c r="T53" i="10"/>
  <c r="O53" i="10"/>
  <c r="K53" i="10"/>
  <c r="G53" i="10"/>
  <c r="AE155" i="10"/>
  <c r="AA155" i="10"/>
  <c r="W155" i="10"/>
  <c r="R155" i="10"/>
  <c r="N155" i="10"/>
  <c r="J155" i="10"/>
  <c r="F155" i="10"/>
  <c r="AG67" i="10"/>
  <c r="AC67" i="10"/>
  <c r="U67" i="10"/>
  <c r="L67" i="10"/>
  <c r="D146" i="10"/>
  <c r="AF115" i="10"/>
  <c r="AD180" i="10"/>
  <c r="AB144" i="10"/>
  <c r="Z149" i="10"/>
  <c r="X153" i="10"/>
  <c r="T71" i="10"/>
  <c r="Q159" i="10"/>
  <c r="O30" i="10"/>
  <c r="M152" i="10"/>
  <c r="F137" i="10"/>
  <c r="Z125" i="10"/>
  <c r="I125" i="10"/>
  <c r="Y157" i="10"/>
  <c r="H157" i="10"/>
  <c r="X7" i="10"/>
  <c r="G7" i="10"/>
  <c r="V181" i="10"/>
  <c r="E181" i="10"/>
  <c r="U150" i="10"/>
  <c r="D150" i="10"/>
  <c r="T148" i="10"/>
  <c r="C148" i="10"/>
  <c r="R172" i="10"/>
  <c r="AH127" i="10"/>
  <c r="Q127" i="10"/>
  <c r="AG80" i="10"/>
  <c r="AF34" i="10"/>
  <c r="O34" i="10"/>
  <c r="AE123" i="10"/>
  <c r="N123" i="10"/>
  <c r="AD114" i="10"/>
  <c r="M114" i="10"/>
  <c r="AC45" i="10"/>
  <c r="U45" i="10"/>
  <c r="L45" i="10"/>
  <c r="D45" i="10"/>
  <c r="AH28" i="10"/>
  <c r="Z28" i="10"/>
  <c r="Q28" i="10"/>
  <c r="I28" i="10"/>
  <c r="AG26" i="10"/>
  <c r="AC26" i="10"/>
  <c r="Y26" i="10"/>
  <c r="U26" i="10"/>
  <c r="P26" i="10"/>
  <c r="L26" i="10"/>
  <c r="AF2" i="10"/>
  <c r="AB2" i="10"/>
  <c r="X2" i="10"/>
  <c r="T2" i="10"/>
  <c r="AE18" i="10"/>
  <c r="W18" i="10"/>
  <c r="R18" i="10"/>
  <c r="N18" i="10"/>
  <c r="J18" i="10"/>
  <c r="AG139" i="10"/>
  <c r="AC139" i="10"/>
  <c r="Y139" i="10"/>
  <c r="U139" i="10"/>
  <c r="P139" i="10"/>
  <c r="L139" i="10"/>
  <c r="H139" i="10"/>
  <c r="D139" i="10"/>
  <c r="AF138" i="10"/>
  <c r="AB138" i="10"/>
  <c r="X138" i="10"/>
  <c r="T138" i="10"/>
  <c r="O138" i="10"/>
  <c r="K138" i="10"/>
  <c r="G138" i="10"/>
  <c r="AE44" i="10"/>
  <c r="AA44" i="10"/>
  <c r="W44" i="10"/>
  <c r="R44" i="10"/>
  <c r="N44" i="10"/>
  <c r="J44" i="10"/>
  <c r="AH156" i="10"/>
  <c r="AD156" i="10"/>
  <c r="Z156" i="10"/>
  <c r="V156" i="10"/>
  <c r="Q156" i="10"/>
  <c r="M156" i="10"/>
  <c r="I156" i="10"/>
  <c r="E156" i="10"/>
  <c r="AG171" i="10"/>
  <c r="AC171" i="10"/>
  <c r="Y171" i="10"/>
  <c r="U171" i="10"/>
  <c r="P171" i="10"/>
  <c r="L171" i="10"/>
  <c r="H171" i="10"/>
  <c r="D171" i="10"/>
  <c r="AF121" i="10"/>
  <c r="AB121" i="10"/>
  <c r="X121" i="10"/>
  <c r="T121" i="10"/>
  <c r="O121" i="10"/>
  <c r="K121" i="10"/>
  <c r="G121" i="10"/>
  <c r="AA20" i="10"/>
  <c r="W20" i="10"/>
  <c r="R20" i="10"/>
  <c r="N20" i="10"/>
  <c r="J20" i="10"/>
  <c r="F20" i="10"/>
  <c r="AH161" i="10"/>
  <c r="AD161" i="10"/>
  <c r="Z161" i="10"/>
  <c r="V161" i="10"/>
  <c r="Q161" i="10"/>
  <c r="M161" i="10"/>
  <c r="I161" i="10"/>
  <c r="AG61" i="10"/>
  <c r="AC61" i="10"/>
  <c r="Y61" i="10"/>
  <c r="U61" i="10"/>
  <c r="P61" i="10"/>
  <c r="L61" i="10"/>
  <c r="AE53" i="10"/>
  <c r="AA53" i="10"/>
  <c r="W53" i="10"/>
  <c r="R53" i="10"/>
  <c r="N53" i="10"/>
  <c r="J53" i="10"/>
  <c r="AH155" i="10"/>
  <c r="AD155" i="10"/>
  <c r="Z155" i="10"/>
  <c r="V155" i="10"/>
  <c r="Q155" i="10"/>
  <c r="M155" i="10"/>
  <c r="I155" i="10"/>
  <c r="E155" i="10"/>
  <c r="AF67" i="10"/>
  <c r="X67" i="10"/>
  <c r="T67" i="10"/>
  <c r="O67" i="10"/>
  <c r="AA72" i="10"/>
  <c r="W72" i="10"/>
  <c r="F72" i="10"/>
  <c r="Z68" i="10"/>
  <c r="V68" i="10"/>
  <c r="Q68" i="10"/>
  <c r="AG64" i="10"/>
  <c r="AC64" i="10"/>
  <c r="U64" i="10"/>
  <c r="L64" i="10"/>
  <c r="AF89" i="10"/>
  <c r="X89" i="10"/>
  <c r="T89" i="10"/>
  <c r="O89" i="10"/>
  <c r="AE39" i="10"/>
  <c r="AA39" i="10"/>
  <c r="W39" i="10"/>
  <c r="R39" i="10"/>
  <c r="AH40" i="10"/>
  <c r="AD40" i="10"/>
  <c r="Z40" i="10"/>
  <c r="V40" i="10"/>
  <c r="Q40" i="10"/>
  <c r="M40" i="10"/>
  <c r="I40" i="10"/>
  <c r="E40" i="10"/>
  <c r="AG36" i="10"/>
  <c r="AC36" i="10"/>
  <c r="Y36" i="10"/>
  <c r="U36" i="10"/>
  <c r="L36" i="10"/>
  <c r="H36" i="10"/>
  <c r="D36" i="10"/>
  <c r="X32" i="10"/>
  <c r="V79" i="10"/>
  <c r="O115" i="10"/>
  <c r="M180" i="10"/>
  <c r="K144" i="10"/>
  <c r="I149" i="10"/>
  <c r="G153" i="10"/>
  <c r="AG182" i="10"/>
  <c r="AE151" i="10"/>
  <c r="AF83" i="10"/>
  <c r="V125" i="10"/>
  <c r="E125" i="10"/>
  <c r="U157" i="10"/>
  <c r="D157" i="10"/>
  <c r="T7" i="10"/>
  <c r="AH181" i="10"/>
  <c r="Q181" i="10"/>
  <c r="AG150" i="10"/>
  <c r="P150" i="10"/>
  <c r="AF148" i="10"/>
  <c r="O148" i="10"/>
  <c r="AE172" i="10"/>
  <c r="N172" i="10"/>
  <c r="AD127" i="10"/>
  <c r="M127" i="10"/>
  <c r="AC80" i="10"/>
  <c r="L80" i="10"/>
  <c r="AB34" i="10"/>
  <c r="K34" i="10"/>
  <c r="AA123" i="10"/>
  <c r="J123" i="10"/>
  <c r="Z114" i="10"/>
  <c r="I114" i="10"/>
  <c r="AC73" i="10"/>
  <c r="U73" i="10"/>
  <c r="L73" i="10"/>
  <c r="T45" i="10"/>
  <c r="K45" i="10"/>
  <c r="AG28" i="10"/>
  <c r="Y28" i="10"/>
  <c r="P28" i="10"/>
  <c r="H28" i="10"/>
  <c r="T26" i="10"/>
  <c r="R2" i="10"/>
  <c r="AH18" i="10"/>
  <c r="Q18" i="10"/>
  <c r="AF139" i="10"/>
  <c r="O139" i="10"/>
  <c r="AE138" i="10"/>
  <c r="N138" i="10"/>
  <c r="AD44" i="10"/>
  <c r="M44" i="10"/>
  <c r="AC156" i="10"/>
  <c r="L156" i="10"/>
  <c r="AB171" i="10"/>
  <c r="K171" i="10"/>
  <c r="AA121" i="10"/>
  <c r="J121" i="10"/>
  <c r="Z20" i="10"/>
  <c r="I20" i="10"/>
  <c r="Y161" i="10"/>
  <c r="H161" i="10"/>
  <c r="X61" i="10"/>
  <c r="V53" i="10"/>
  <c r="E53" i="10"/>
  <c r="U155" i="10"/>
  <c r="D155" i="10"/>
  <c r="F67" i="10"/>
  <c r="AD72" i="10"/>
  <c r="V72" i="10"/>
  <c r="AC68" i="10"/>
  <c r="L68" i="10"/>
  <c r="T64" i="10"/>
  <c r="AA89" i="10"/>
  <c r="AD39" i="10"/>
  <c r="Y39" i="10"/>
  <c r="T39" i="10"/>
  <c r="C39" i="10"/>
  <c r="AC40" i="10"/>
  <c r="X40" i="10"/>
  <c r="L40" i="10"/>
  <c r="G40" i="10"/>
  <c r="AH36" i="10"/>
  <c r="AB36" i="10"/>
  <c r="W36" i="10"/>
  <c r="Q36" i="10"/>
  <c r="K36" i="10"/>
  <c r="C72" i="10"/>
  <c r="Z64" i="10"/>
  <c r="Q64" i="10"/>
  <c r="AG89" i="10"/>
  <c r="AH39" i="10"/>
  <c r="X39" i="10"/>
  <c r="L39" i="10"/>
  <c r="AG40" i="10"/>
  <c r="AB40" i="10"/>
  <c r="P40" i="10"/>
  <c r="F40" i="10"/>
  <c r="AA36" i="10"/>
  <c r="O36" i="10"/>
  <c r="E36" i="10"/>
  <c r="AB39" i="10"/>
  <c r="P39" i="10"/>
  <c r="AA40" i="10"/>
  <c r="O40" i="10"/>
  <c r="D40" i="10"/>
  <c r="Z36" i="10"/>
  <c r="I36" i="10"/>
  <c r="X26" i="10"/>
  <c r="W2" i="10"/>
  <c r="V18" i="10"/>
  <c r="T139" i="10"/>
  <c r="R138" i="10"/>
  <c r="Q44" i="10"/>
  <c r="P156" i="10"/>
  <c r="O171" i="10"/>
  <c r="N121" i="10"/>
  <c r="AD20" i="10"/>
  <c r="M20" i="10"/>
  <c r="AC161" i="10"/>
  <c r="L161" i="10"/>
  <c r="AB61" i="10"/>
  <c r="AF72" i="10"/>
  <c r="AD64" i="10"/>
  <c r="AC89" i="10"/>
  <c r="H40" i="10"/>
  <c r="AD36" i="10"/>
  <c r="AF26" i="10"/>
  <c r="AE2" i="10"/>
  <c r="M18" i="10"/>
  <c r="AB139" i="10"/>
  <c r="K139" i="10"/>
  <c r="AA138" i="10"/>
  <c r="J138" i="10"/>
  <c r="Z44" i="10"/>
  <c r="I44" i="10"/>
  <c r="Y156" i="10"/>
  <c r="H156" i="10"/>
  <c r="X171" i="10"/>
  <c r="G171" i="10"/>
  <c r="W121" i="10"/>
  <c r="F121" i="10"/>
  <c r="E20" i="10"/>
  <c r="D161" i="10"/>
  <c r="T61" i="10"/>
  <c r="AH53" i="10"/>
  <c r="Q53" i="10"/>
  <c r="AG155" i="10"/>
  <c r="P155" i="10"/>
  <c r="T72" i="10"/>
  <c r="AA68" i="10"/>
  <c r="R68" i="10"/>
  <c r="AH64" i="10"/>
  <c r="AC39" i="10"/>
  <c r="Q39" i="10"/>
  <c r="W40" i="10"/>
  <c r="K40" i="10"/>
  <c r="AF36" i="10"/>
  <c r="V36" i="10"/>
  <c r="J36" i="10"/>
  <c r="AG39" i="10"/>
  <c r="V39" i="10"/>
  <c r="U40" i="10"/>
  <c r="J40" i="10"/>
  <c r="AE36" i="10"/>
  <c r="T36" i="10"/>
  <c r="F2" i="10"/>
  <c r="E18" i="10"/>
  <c r="AH44" i="10"/>
  <c r="AG156" i="10"/>
  <c r="AF171" i="10"/>
  <c r="AE121" i="10"/>
  <c r="AB26" i="10"/>
  <c r="Z18" i="10"/>
  <c r="I18" i="10"/>
  <c r="X139" i="10"/>
  <c r="G139" i="10"/>
  <c r="W138" i="10"/>
  <c r="F138" i="10"/>
  <c r="V44" i="10"/>
  <c r="E44" i="10"/>
  <c r="U156" i="10"/>
  <c r="D156" i="10"/>
  <c r="T171" i="10"/>
  <c r="R121" i="10"/>
  <c r="AH20" i="10"/>
  <c r="AG161" i="10"/>
  <c r="P161" i="10"/>
  <c r="AF61" i="10"/>
  <c r="AD53" i="10"/>
  <c r="M53" i="10"/>
  <c r="AC155" i="10"/>
  <c r="L155" i="10"/>
  <c r="AA67" i="10"/>
  <c r="AH72" i="10"/>
  <c r="Z72" i="10"/>
  <c r="AG68" i="10"/>
  <c r="H68" i="10"/>
  <c r="AF64" i="10"/>
  <c r="W89" i="10"/>
  <c r="N36" i="10"/>
  <c r="Z53" i="10"/>
  <c r="I53" i="10"/>
  <c r="Y155" i="10"/>
  <c r="H155" i="10"/>
  <c r="W67" i="10"/>
  <c r="H67" i="10"/>
  <c r="X72" i="10"/>
  <c r="V64" i="10"/>
  <c r="L89" i="10"/>
  <c r="AF39" i="10"/>
  <c r="Z39" i="10"/>
  <c r="U39" i="10"/>
  <c r="O39" i="10"/>
  <c r="Y40" i="10"/>
  <c r="N40" i="10"/>
  <c r="X36" i="10"/>
  <c r="R36" i="10"/>
  <c r="M36" i="10"/>
  <c r="G36" i="10"/>
  <c r="K175" i="6"/>
  <c r="K87" i="6"/>
  <c r="M174" i="6"/>
  <c r="E92" i="10" s="1"/>
  <c r="G212" i="6"/>
  <c r="M212" i="6" s="1"/>
  <c r="AA8" i="10" s="1"/>
  <c r="G75" i="6"/>
  <c r="M75" i="6" s="1"/>
  <c r="C54" i="4" s="1"/>
  <c r="G65" i="6"/>
  <c r="M65" i="6" s="1"/>
  <c r="E48" i="10" s="1"/>
  <c r="G41" i="6"/>
  <c r="M41" i="6" s="1"/>
  <c r="R41" i="6" s="1"/>
  <c r="U41" i="6" s="1"/>
  <c r="G140" i="6"/>
  <c r="M140" i="6" s="1"/>
  <c r="E59" i="10" s="1"/>
  <c r="G146" i="6"/>
  <c r="M146" i="6" s="1"/>
  <c r="E99" i="10" s="1"/>
  <c r="G211" i="6"/>
  <c r="M211" i="6" s="1"/>
  <c r="AA2" i="10" s="1"/>
  <c r="M115" i="6"/>
  <c r="N200" i="6"/>
  <c r="B13" i="3"/>
  <c r="F90" i="1" s="1"/>
  <c r="M372" i="6"/>
  <c r="R372" i="6" s="1"/>
  <c r="U372" i="6" s="1"/>
  <c r="M482" i="6"/>
  <c r="R482" i="6" s="1"/>
  <c r="U482" i="6" s="1"/>
  <c r="M460" i="6"/>
  <c r="R460" i="6" s="1"/>
  <c r="U460" i="6" s="1"/>
  <c r="M303" i="6"/>
  <c r="R303" i="6" s="1"/>
  <c r="U303" i="6" s="1"/>
  <c r="M306" i="6"/>
  <c r="R306" i="6" s="1"/>
  <c r="U306" i="6" s="1"/>
  <c r="M53" i="6"/>
  <c r="F14" i="10" s="1"/>
  <c r="M237" i="6"/>
  <c r="AD18" i="10" s="1"/>
  <c r="M273" i="6"/>
  <c r="R273" i="6" s="1"/>
  <c r="U273" i="6" s="1"/>
  <c r="M66" i="6"/>
  <c r="U161" i="10" s="1"/>
  <c r="M270" i="6"/>
  <c r="R270" i="6" s="1"/>
  <c r="U270" i="6" s="1"/>
  <c r="M152" i="6"/>
  <c r="R152" i="6" s="1"/>
  <c r="U152" i="6" s="1"/>
  <c r="M298" i="6"/>
  <c r="M134" i="6"/>
  <c r="C167" i="4" s="1"/>
  <c r="M291" i="6"/>
  <c r="R291" i="6" s="1"/>
  <c r="U291" i="6" s="1"/>
  <c r="M451" i="6"/>
  <c r="M86" i="6"/>
  <c r="R86" i="6" s="1"/>
  <c r="U86" i="6" s="1"/>
  <c r="M459" i="6"/>
  <c r="R459" i="6" s="1"/>
  <c r="U459" i="6" s="1"/>
  <c r="M404" i="6"/>
  <c r="M194" i="6"/>
  <c r="C132" i="4" s="1"/>
  <c r="M364" i="6"/>
  <c r="R364" i="6" s="1"/>
  <c r="U364" i="6" s="1"/>
  <c r="M360" i="6"/>
  <c r="R360" i="6" s="1"/>
  <c r="U360" i="6" s="1"/>
  <c r="M356" i="6"/>
  <c r="R356" i="6" s="1"/>
  <c r="U356" i="6" s="1"/>
  <c r="M352" i="6"/>
  <c r="R352" i="6" s="1"/>
  <c r="U352" i="6" s="1"/>
  <c r="M348" i="6"/>
  <c r="R348" i="6" s="1"/>
  <c r="U348" i="6" s="1"/>
  <c r="M344" i="6"/>
  <c r="R344" i="6" s="1"/>
  <c r="U344" i="6" s="1"/>
  <c r="M340" i="6"/>
  <c r="R340" i="6" s="1"/>
  <c r="U340" i="6" s="1"/>
  <c r="M336" i="6"/>
  <c r="R336" i="6" s="1"/>
  <c r="U336" i="6" s="1"/>
  <c r="M332" i="6"/>
  <c r="R332" i="6" s="1"/>
  <c r="U332" i="6" s="1"/>
  <c r="M328" i="6"/>
  <c r="R328" i="6" s="1"/>
  <c r="U328" i="6" s="1"/>
  <c r="M324" i="6"/>
  <c r="R324" i="6" s="1"/>
  <c r="U324" i="6" s="1"/>
  <c r="M320" i="6"/>
  <c r="R320" i="6" s="1"/>
  <c r="U320" i="6" s="1"/>
  <c r="M316" i="6"/>
  <c r="R316" i="6" s="1"/>
  <c r="U316" i="6" s="1"/>
  <c r="M312" i="6"/>
  <c r="R312" i="6" s="1"/>
  <c r="U312" i="6" s="1"/>
  <c r="M413" i="6"/>
  <c r="R413" i="6" s="1"/>
  <c r="U413" i="6" s="1"/>
  <c r="M299" i="6"/>
  <c r="R299" i="6" s="1"/>
  <c r="U299" i="6" s="1"/>
  <c r="M136" i="6"/>
  <c r="R136" i="6" s="1"/>
  <c r="U136" i="6" s="1"/>
  <c r="R203" i="6"/>
  <c r="U203" i="6" s="1"/>
  <c r="M133" i="6"/>
  <c r="R133" i="6" s="1"/>
  <c r="U133" i="6" s="1"/>
  <c r="M296" i="6"/>
  <c r="R296" i="6" s="1"/>
  <c r="U296" i="6" s="1"/>
  <c r="M495" i="6"/>
  <c r="M403" i="6"/>
  <c r="R403" i="6" s="1"/>
  <c r="U403" i="6" s="1"/>
  <c r="M56" i="6"/>
  <c r="R56" i="6" s="1"/>
  <c r="U56" i="6" s="1"/>
  <c r="M476" i="6"/>
  <c r="R476" i="6" s="1"/>
  <c r="U476" i="6" s="1"/>
  <c r="M472" i="6"/>
  <c r="R472" i="6" s="1"/>
  <c r="U472" i="6" s="1"/>
  <c r="M467" i="6"/>
  <c r="M111" i="6"/>
  <c r="R111" i="6" s="1"/>
  <c r="U111" i="6" s="1"/>
  <c r="M295" i="6"/>
  <c r="M137" i="6"/>
  <c r="M77" i="6"/>
  <c r="M463" i="6"/>
  <c r="R463" i="6" s="1"/>
  <c r="U463" i="6" s="1"/>
  <c r="M73" i="6"/>
  <c r="Y96" i="10" s="1"/>
  <c r="M418" i="6"/>
  <c r="R418" i="6" s="1"/>
  <c r="U418" i="6" s="1"/>
  <c r="M425" i="6"/>
  <c r="R425" i="6" s="1"/>
  <c r="U425" i="6" s="1"/>
  <c r="M286" i="6"/>
  <c r="R286" i="6" s="1"/>
  <c r="U286" i="6" s="1"/>
  <c r="M470" i="6"/>
  <c r="M398" i="6"/>
  <c r="R398" i="6" s="1"/>
  <c r="U398" i="6" s="1"/>
  <c r="M409" i="6"/>
  <c r="M238" i="6"/>
  <c r="AB186" i="10" s="1"/>
  <c r="M385" i="6"/>
  <c r="M434" i="6"/>
  <c r="R434" i="6" s="1"/>
  <c r="U434" i="6" s="1"/>
  <c r="M143" i="6"/>
  <c r="Y59" i="10" s="1"/>
  <c r="M274" i="6"/>
  <c r="R274" i="6" s="1"/>
  <c r="U274" i="6" s="1"/>
  <c r="M379" i="6"/>
  <c r="R379" i="6" s="1"/>
  <c r="U379" i="6" s="1"/>
  <c r="M411" i="6"/>
  <c r="C165" i="4" s="1"/>
  <c r="M279" i="6"/>
  <c r="R279" i="6" s="1"/>
  <c r="U279" i="6" s="1"/>
  <c r="M408" i="6"/>
  <c r="M407" i="6"/>
  <c r="R407" i="6" s="1"/>
  <c r="U407" i="6" s="1"/>
  <c r="M438" i="6"/>
  <c r="M446" i="6"/>
  <c r="R446" i="6" s="1"/>
  <c r="U446" i="6" s="1"/>
  <c r="M282" i="6"/>
  <c r="M487" i="6"/>
  <c r="R487" i="6" s="1"/>
  <c r="U487" i="6" s="1"/>
  <c r="M423" i="6"/>
  <c r="R423" i="6" s="1"/>
  <c r="U423" i="6" s="1"/>
  <c r="M276" i="6"/>
  <c r="M386" i="6"/>
  <c r="R386" i="6" s="1"/>
  <c r="U386" i="6" s="1"/>
  <c r="M105" i="6"/>
  <c r="R105" i="6" s="1"/>
  <c r="U105" i="6" s="1"/>
  <c r="M432" i="6"/>
  <c r="R432" i="6" s="1"/>
  <c r="U432" i="6" s="1"/>
  <c r="M462" i="6"/>
  <c r="R462" i="6" s="1"/>
  <c r="U462" i="6" s="1"/>
  <c r="M220" i="6"/>
  <c r="M50" i="6"/>
  <c r="R50" i="6" s="1"/>
  <c r="U50" i="6" s="1"/>
  <c r="M378" i="6"/>
  <c r="R378" i="6" s="1"/>
  <c r="U378" i="6" s="1"/>
  <c r="M466" i="6"/>
  <c r="R466" i="6" s="1"/>
  <c r="U466" i="6" s="1"/>
  <c r="M484" i="6"/>
  <c r="C136" i="4" s="1"/>
  <c r="M101" i="6"/>
  <c r="R101" i="6" s="1"/>
  <c r="U101" i="6" s="1"/>
  <c r="M382" i="6"/>
  <c r="R382" i="6" s="1"/>
  <c r="U382" i="6" s="1"/>
  <c r="M374" i="6"/>
  <c r="R374" i="6" s="1"/>
  <c r="U374" i="6" s="1"/>
  <c r="M450" i="6"/>
  <c r="R450" i="6" s="1"/>
  <c r="U450" i="6" s="1"/>
  <c r="M483" i="6"/>
  <c r="M234" i="6"/>
  <c r="AG106" i="10" s="1"/>
  <c r="M498" i="6"/>
  <c r="R498" i="6" s="1"/>
  <c r="U498" i="6" s="1"/>
  <c r="M469" i="6"/>
  <c r="R469" i="6" s="1"/>
  <c r="U469" i="6" s="1"/>
  <c r="M503" i="6"/>
  <c r="R503" i="6" s="1"/>
  <c r="U503" i="6" s="1"/>
  <c r="M457" i="6"/>
  <c r="M76" i="6"/>
  <c r="R76" i="6" s="1"/>
  <c r="U76" i="6" s="1"/>
  <c r="M367" i="6"/>
  <c r="R367" i="6" s="1"/>
  <c r="U367" i="6" s="1"/>
  <c r="AG95" i="10"/>
  <c r="M480" i="6"/>
  <c r="R480" i="6" s="1"/>
  <c r="U480" i="6" s="1"/>
  <c r="M363" i="6"/>
  <c r="R363" i="6" s="1"/>
  <c r="U363" i="6" s="1"/>
  <c r="M359" i="6"/>
  <c r="R359" i="6" s="1"/>
  <c r="U359" i="6" s="1"/>
  <c r="M355" i="6"/>
  <c r="R355" i="6" s="1"/>
  <c r="U355" i="6" s="1"/>
  <c r="M351" i="6"/>
  <c r="R351" i="6" s="1"/>
  <c r="U351" i="6" s="1"/>
  <c r="M347" i="6"/>
  <c r="R347" i="6" s="1"/>
  <c r="U347" i="6" s="1"/>
  <c r="M343" i="6"/>
  <c r="R343" i="6" s="1"/>
  <c r="U343" i="6" s="1"/>
  <c r="M339" i="6"/>
  <c r="R339" i="6" s="1"/>
  <c r="U339" i="6" s="1"/>
  <c r="M335" i="6"/>
  <c r="R335" i="6" s="1"/>
  <c r="U335" i="6" s="1"/>
  <c r="M331" i="6"/>
  <c r="R331" i="6" s="1"/>
  <c r="U331" i="6" s="1"/>
  <c r="M327" i="6"/>
  <c r="R327" i="6" s="1"/>
  <c r="U327" i="6" s="1"/>
  <c r="M323" i="6"/>
  <c r="R323" i="6" s="1"/>
  <c r="U323" i="6" s="1"/>
  <c r="M319" i="6"/>
  <c r="R319" i="6" s="1"/>
  <c r="U319" i="6" s="1"/>
  <c r="M315" i="6"/>
  <c r="R315" i="6" s="1"/>
  <c r="U315" i="6" s="1"/>
  <c r="M297" i="6"/>
  <c r="M302" i="6"/>
  <c r="R302" i="6" s="1"/>
  <c r="U302" i="6" s="1"/>
  <c r="M402" i="6"/>
  <c r="M443" i="6"/>
  <c r="C45" i="4" s="1"/>
  <c r="M449" i="6"/>
  <c r="R449" i="6" s="1"/>
  <c r="U449" i="6" s="1"/>
  <c r="M370" i="6"/>
  <c r="R370" i="6" s="1"/>
  <c r="U370" i="6" s="1"/>
  <c r="C176" i="4"/>
  <c r="M445" i="6"/>
  <c r="R445" i="6" s="1"/>
  <c r="U445" i="6" s="1"/>
  <c r="M488" i="6"/>
  <c r="R488" i="6" s="1"/>
  <c r="U488" i="6" s="1"/>
  <c r="M38" i="6"/>
  <c r="R38" i="6" s="1"/>
  <c r="U38" i="6" s="1"/>
  <c r="M429" i="6"/>
  <c r="R429" i="6" s="1"/>
  <c r="U429" i="6" s="1"/>
  <c r="M444" i="6"/>
  <c r="M293" i="6"/>
  <c r="M301" i="6"/>
  <c r="R301" i="6" s="1"/>
  <c r="U301" i="6" s="1"/>
  <c r="M441" i="6"/>
  <c r="R441" i="6" s="1"/>
  <c r="U441" i="6" s="1"/>
  <c r="M233" i="6"/>
  <c r="R233" i="6" s="1"/>
  <c r="U233" i="6" s="1"/>
  <c r="M304" i="6"/>
  <c r="R304" i="6" s="1"/>
  <c r="U304" i="6" s="1"/>
  <c r="M456" i="6"/>
  <c r="R456" i="6" s="1"/>
  <c r="U456" i="6" s="1"/>
  <c r="M491" i="6"/>
  <c r="M412" i="6"/>
  <c r="R412" i="6" s="1"/>
  <c r="U412" i="6" s="1"/>
  <c r="M235" i="6"/>
  <c r="R235" i="6" s="1"/>
  <c r="U235" i="6" s="1"/>
  <c r="M448" i="6"/>
  <c r="R448" i="6" s="1"/>
  <c r="U448" i="6" s="1"/>
  <c r="M417" i="6"/>
  <c r="R417" i="6" s="1"/>
  <c r="U417" i="6" s="1"/>
  <c r="M197" i="6"/>
  <c r="X92" i="10" s="1"/>
  <c r="M83" i="6"/>
  <c r="AA91" i="10" s="1"/>
  <c r="M486" i="6"/>
  <c r="R486" i="6" s="1"/>
  <c r="U486" i="6" s="1"/>
  <c r="M103" i="6"/>
  <c r="R103" i="6" s="1"/>
  <c r="U103" i="6" s="1"/>
  <c r="M384" i="6"/>
  <c r="R384" i="6" s="1"/>
  <c r="U384" i="6" s="1"/>
  <c r="M492" i="6"/>
  <c r="M99" i="6"/>
  <c r="C169" i="4" s="1"/>
  <c r="M269" i="6"/>
  <c r="M280" i="6"/>
  <c r="R280" i="6" s="1"/>
  <c r="U280" i="6" s="1"/>
  <c r="M284" i="6"/>
  <c r="R284" i="6" s="1"/>
  <c r="U284" i="6" s="1"/>
  <c r="M394" i="6"/>
  <c r="M150" i="6"/>
  <c r="V99" i="10" s="1"/>
  <c r="M368" i="6"/>
  <c r="R368" i="6" s="1"/>
  <c r="U368" i="6" s="1"/>
  <c r="M497" i="6"/>
  <c r="M440" i="6"/>
  <c r="R440" i="6" s="1"/>
  <c r="U440" i="6" s="1"/>
  <c r="M90" i="6"/>
  <c r="R90" i="6" s="1"/>
  <c r="U90" i="6" s="1"/>
  <c r="M123" i="6"/>
  <c r="R123" i="6" s="1"/>
  <c r="U123" i="6" s="1"/>
  <c r="M455" i="6"/>
  <c r="R455" i="6" s="1"/>
  <c r="U455" i="6" s="1"/>
  <c r="M272" i="6"/>
  <c r="R272" i="6" s="1"/>
  <c r="U272" i="6" s="1"/>
  <c r="M499" i="6"/>
  <c r="R499" i="6" s="1"/>
  <c r="U499" i="6" s="1"/>
  <c r="M496" i="6"/>
  <c r="R496" i="6" s="1"/>
  <c r="U496" i="6" s="1"/>
  <c r="M268" i="6"/>
  <c r="R268" i="6" s="1"/>
  <c r="U268" i="6" s="1"/>
  <c r="M375" i="6"/>
  <c r="M126" i="6"/>
  <c r="AE49" i="10" s="1"/>
  <c r="M504" i="6"/>
  <c r="R504" i="6" s="1"/>
  <c r="U504" i="6" s="1"/>
  <c r="M391" i="6"/>
  <c r="R391" i="6" s="1"/>
  <c r="U391" i="6" s="1"/>
  <c r="M151" i="6"/>
  <c r="Y99" i="10" s="1"/>
  <c r="M57" i="6"/>
  <c r="R57" i="6" s="1"/>
  <c r="U57" i="6" s="1"/>
  <c r="M421" i="6"/>
  <c r="R421" i="6" s="1"/>
  <c r="U421" i="6" s="1"/>
  <c r="M436" i="6"/>
  <c r="M442" i="6"/>
  <c r="R442" i="6" s="1"/>
  <c r="U442" i="6" s="1"/>
  <c r="M388" i="6"/>
  <c r="R388" i="6" s="1"/>
  <c r="U388" i="6" s="1"/>
  <c r="M196" i="6"/>
  <c r="R196" i="6" s="1"/>
  <c r="U196" i="6" s="1"/>
  <c r="M464" i="6"/>
  <c r="R464" i="6" s="1"/>
  <c r="U464" i="6" s="1"/>
  <c r="M433" i="6"/>
  <c r="R433" i="6" s="1"/>
  <c r="U433" i="6" s="1"/>
  <c r="M420" i="6"/>
  <c r="M431" i="6"/>
  <c r="M102" i="6"/>
  <c r="R102" i="6" s="1"/>
  <c r="U102" i="6" s="1"/>
  <c r="M59" i="6"/>
  <c r="R59" i="6" s="1"/>
  <c r="U59" i="6" s="1"/>
  <c r="M127" i="6"/>
  <c r="V49" i="10" s="1"/>
  <c r="M415" i="6"/>
  <c r="M227" i="6"/>
  <c r="V123" i="10" s="1"/>
  <c r="M453" i="6"/>
  <c r="M148" i="6"/>
  <c r="R148" i="6" s="1"/>
  <c r="U148" i="6" s="1"/>
  <c r="M396" i="6"/>
  <c r="R396" i="6" s="1"/>
  <c r="U396" i="6" s="1"/>
  <c r="M281" i="6"/>
  <c r="M129" i="6"/>
  <c r="T133" i="10" s="1"/>
  <c r="M226" i="6"/>
  <c r="R226" i="6" s="1"/>
  <c r="U226" i="6" s="1"/>
  <c r="M481" i="6"/>
  <c r="R481" i="6" s="1"/>
  <c r="U481" i="6" s="1"/>
  <c r="M58" i="6"/>
  <c r="R58" i="6" s="1"/>
  <c r="U58" i="6" s="1"/>
  <c r="M392" i="6"/>
  <c r="R392" i="6" s="1"/>
  <c r="U392" i="6" s="1"/>
  <c r="M399" i="6"/>
  <c r="R399" i="6" s="1"/>
  <c r="U399" i="6" s="1"/>
  <c r="M240" i="6"/>
  <c r="M34" i="6"/>
  <c r="R34" i="6" s="1"/>
  <c r="U34" i="6" s="1"/>
  <c r="M424" i="6"/>
  <c r="M501" i="6"/>
  <c r="R501" i="6" s="1"/>
  <c r="U501" i="6" s="1"/>
  <c r="M400" i="6"/>
  <c r="R400" i="6" s="1"/>
  <c r="U400" i="6" s="1"/>
  <c r="M231" i="6"/>
  <c r="R231" i="6" s="1"/>
  <c r="U231" i="6" s="1"/>
  <c r="M380" i="6"/>
  <c r="R380" i="6" s="1"/>
  <c r="U380" i="6" s="1"/>
  <c r="M419" i="6"/>
  <c r="R419" i="6" s="1"/>
  <c r="U419" i="6" s="1"/>
  <c r="M447" i="6"/>
  <c r="R447" i="6" s="1"/>
  <c r="U447" i="6" s="1"/>
  <c r="M477" i="6"/>
  <c r="R477" i="6" s="1"/>
  <c r="U477" i="6" s="1"/>
  <c r="M389" i="6"/>
  <c r="R389" i="6" s="1"/>
  <c r="U389" i="6" s="1"/>
  <c r="M124" i="6"/>
  <c r="R124" i="6" s="1"/>
  <c r="U124" i="6" s="1"/>
  <c r="M439" i="6"/>
  <c r="C133" i="4" s="1"/>
  <c r="M422" i="6"/>
  <c r="R422" i="6" s="1"/>
  <c r="U422" i="6" s="1"/>
  <c r="M401" i="6"/>
  <c r="R401" i="6" s="1"/>
  <c r="U401" i="6" s="1"/>
  <c r="M365" i="6"/>
  <c r="R365" i="6" s="1"/>
  <c r="U365" i="6" s="1"/>
  <c r="M361" i="6"/>
  <c r="R361" i="6" s="1"/>
  <c r="U361" i="6" s="1"/>
  <c r="M357" i="6"/>
  <c r="R357" i="6" s="1"/>
  <c r="U357" i="6" s="1"/>
  <c r="M353" i="6"/>
  <c r="R353" i="6" s="1"/>
  <c r="U353" i="6" s="1"/>
  <c r="M349" i="6"/>
  <c r="R349" i="6" s="1"/>
  <c r="U349" i="6" s="1"/>
  <c r="M345" i="6"/>
  <c r="R345" i="6" s="1"/>
  <c r="U345" i="6" s="1"/>
  <c r="M341" i="6"/>
  <c r="R341" i="6" s="1"/>
  <c r="U341" i="6" s="1"/>
  <c r="M337" i="6"/>
  <c r="R337" i="6" s="1"/>
  <c r="U337" i="6" s="1"/>
  <c r="M333" i="6"/>
  <c r="R333" i="6" s="1"/>
  <c r="U333" i="6" s="1"/>
  <c r="M329" i="6"/>
  <c r="R329" i="6" s="1"/>
  <c r="U329" i="6" s="1"/>
  <c r="M325" i="6"/>
  <c r="R325" i="6" s="1"/>
  <c r="U325" i="6" s="1"/>
  <c r="M321" i="6"/>
  <c r="R321" i="6" s="1"/>
  <c r="U321" i="6" s="1"/>
  <c r="M317" i="6"/>
  <c r="R317" i="6" s="1"/>
  <c r="U317" i="6" s="1"/>
  <c r="M313" i="6"/>
  <c r="R313" i="6" s="1"/>
  <c r="U313" i="6" s="1"/>
  <c r="M300" i="6"/>
  <c r="M305" i="6"/>
  <c r="M428" i="6"/>
  <c r="M221" i="6"/>
  <c r="U111" i="10" s="1"/>
  <c r="M307" i="6"/>
  <c r="R307" i="6" s="1"/>
  <c r="U307" i="6" s="1"/>
  <c r="M180" i="6"/>
  <c r="R180" i="6" s="1"/>
  <c r="U180" i="6" s="1"/>
  <c r="M287" i="6"/>
  <c r="R287" i="6" s="1"/>
  <c r="U287" i="6" s="1"/>
  <c r="M383" i="6"/>
  <c r="R383" i="6" s="1"/>
  <c r="U383" i="6" s="1"/>
  <c r="M437" i="6"/>
  <c r="R437" i="6" s="1"/>
  <c r="U437" i="6" s="1"/>
  <c r="C142" i="4"/>
  <c r="M67" i="6"/>
  <c r="AF40" i="10" s="1"/>
  <c r="M387" i="6"/>
  <c r="R387" i="6" s="1"/>
  <c r="U387" i="6" s="1"/>
  <c r="M290" i="6"/>
  <c r="R290" i="6" s="1"/>
  <c r="U290" i="6" s="1"/>
  <c r="M144" i="6"/>
  <c r="V59" i="10" s="1"/>
  <c r="M292" i="6"/>
  <c r="R292" i="6" s="1"/>
  <c r="U292" i="6" s="1"/>
  <c r="M311" i="6"/>
  <c r="R311" i="6" s="1"/>
  <c r="U311" i="6" s="1"/>
  <c r="M390" i="6"/>
  <c r="R390" i="6" s="1"/>
  <c r="U390" i="6" s="1"/>
  <c r="M405" i="6"/>
  <c r="R405" i="6" s="1"/>
  <c r="U405" i="6" s="1"/>
  <c r="M485" i="6"/>
  <c r="R485" i="6" s="1"/>
  <c r="U485" i="6" s="1"/>
  <c r="M465" i="6"/>
  <c r="M475" i="6"/>
  <c r="C94" i="4" s="1"/>
  <c r="M369" i="6"/>
  <c r="R369" i="6" s="1"/>
  <c r="U369" i="6" s="1"/>
  <c r="M54" i="6"/>
  <c r="R54" i="6" s="1"/>
  <c r="U54" i="6" s="1"/>
  <c r="M494" i="6"/>
  <c r="R494" i="6" s="1"/>
  <c r="U494" i="6" s="1"/>
  <c r="M138" i="6"/>
  <c r="R138" i="6" s="1"/>
  <c r="U138" i="6" s="1"/>
  <c r="M310" i="6"/>
  <c r="M427" i="6"/>
  <c r="M271" i="6"/>
  <c r="R271" i="6" s="1"/>
  <c r="U271" i="6" s="1"/>
  <c r="M32" i="6"/>
  <c r="M309" i="6"/>
  <c r="R309" i="6" s="1"/>
  <c r="U309" i="6" s="1"/>
  <c r="M502" i="6"/>
  <c r="R502" i="6" s="1"/>
  <c r="U502" i="6" s="1"/>
  <c r="M43" i="6"/>
  <c r="M468" i="6"/>
  <c r="C143" i="4" s="1"/>
  <c r="M473" i="6"/>
  <c r="R473" i="6" s="1"/>
  <c r="U473" i="6" s="1"/>
  <c r="M461" i="6"/>
  <c r="M430" i="6"/>
  <c r="M37" i="6"/>
  <c r="C190" i="4" s="1"/>
  <c r="AD95" i="10"/>
  <c r="M60" i="6"/>
  <c r="AE90" i="10" s="1"/>
  <c r="M471" i="6"/>
  <c r="R471" i="6" s="1"/>
  <c r="U471" i="6" s="1"/>
  <c r="M376" i="6"/>
  <c r="R376" i="6" s="1"/>
  <c r="U376" i="6" s="1"/>
  <c r="M373" i="6"/>
  <c r="M236" i="6"/>
  <c r="AH130" i="10" s="1"/>
  <c r="M500" i="6"/>
  <c r="R500" i="6" s="1"/>
  <c r="U500" i="6" s="1"/>
  <c r="M489" i="6"/>
  <c r="M40" i="6"/>
  <c r="AH68" i="10" s="1"/>
  <c r="M275" i="6"/>
  <c r="R275" i="6" s="1"/>
  <c r="U275" i="6" s="1"/>
  <c r="M371" i="6"/>
  <c r="R371" i="6" s="1"/>
  <c r="U371" i="6" s="1"/>
  <c r="M232" i="6"/>
  <c r="R232" i="6" s="1"/>
  <c r="U232" i="6" s="1"/>
  <c r="M493" i="6"/>
  <c r="R493" i="6" s="1"/>
  <c r="U493" i="6" s="1"/>
  <c r="M479" i="6"/>
  <c r="M478" i="6"/>
  <c r="M278" i="6"/>
  <c r="R278" i="6" s="1"/>
  <c r="U278" i="6" s="1"/>
  <c r="M426" i="6"/>
  <c r="R426" i="6" s="1"/>
  <c r="U426" i="6" s="1"/>
  <c r="M30" i="6"/>
  <c r="C130" i="4" s="1"/>
  <c r="M85" i="6"/>
  <c r="R85" i="6" s="1"/>
  <c r="U85" i="6" s="1"/>
  <c r="M283" i="6"/>
  <c r="R283" i="6" s="1"/>
  <c r="U283" i="6" s="1"/>
  <c r="M416" i="6"/>
  <c r="R416" i="6" s="1"/>
  <c r="U416" i="6" s="1"/>
  <c r="M474" i="6"/>
  <c r="R474" i="6" s="1"/>
  <c r="U474" i="6" s="1"/>
  <c r="M218" i="6"/>
  <c r="C50" i="4" s="1"/>
  <c r="M490" i="6"/>
  <c r="R490" i="6" s="1"/>
  <c r="U490" i="6" s="1"/>
  <c r="M377" i="6"/>
  <c r="R377" i="6" s="1"/>
  <c r="U377" i="6" s="1"/>
  <c r="M395" i="6"/>
  <c r="R395" i="6" s="1"/>
  <c r="U395" i="6" s="1"/>
  <c r="M454" i="6"/>
  <c r="R454" i="6" s="1"/>
  <c r="U454" i="6" s="1"/>
  <c r="T128" i="10"/>
  <c r="M109" i="6"/>
  <c r="V129" i="10" s="1"/>
  <c r="M381" i="6"/>
  <c r="G84" i="6"/>
  <c r="M84" i="6" s="1"/>
  <c r="H115" i="10" s="1"/>
  <c r="G198" i="6"/>
  <c r="M198" i="6" s="1"/>
  <c r="R198" i="6" s="1"/>
  <c r="U198" i="6" s="1"/>
  <c r="G285" i="6"/>
  <c r="M285" i="6" s="1"/>
  <c r="R285" i="6" s="1"/>
  <c r="U285" i="6" s="1"/>
  <c r="AF58" i="10"/>
  <c r="M195" i="6"/>
  <c r="E95" i="10" s="1"/>
  <c r="G72" i="6"/>
  <c r="M72" i="6" s="1"/>
  <c r="R72" i="6" s="1"/>
  <c r="U72" i="6" s="1"/>
  <c r="G294" i="6"/>
  <c r="M294" i="6" s="1"/>
  <c r="R294" i="6" s="1"/>
  <c r="U294" i="6" s="1"/>
  <c r="G414" i="6"/>
  <c r="M414" i="6" s="1"/>
  <c r="R414" i="6" s="1"/>
  <c r="U414" i="6" s="1"/>
  <c r="G452" i="6"/>
  <c r="M452" i="6" s="1"/>
  <c r="R452" i="6" s="1"/>
  <c r="U452" i="6" s="1"/>
  <c r="G410" i="6"/>
  <c r="M410" i="6" s="1"/>
  <c r="R410" i="6" s="1"/>
  <c r="U410" i="6" s="1"/>
  <c r="C163" i="4"/>
  <c r="G277" i="6"/>
  <c r="M277" i="6" s="1"/>
  <c r="R277" i="6" s="1"/>
  <c r="U277" i="6" s="1"/>
  <c r="C182" i="4"/>
  <c r="M239" i="6"/>
  <c r="C104" i="4" s="1"/>
  <c r="C175" i="4"/>
  <c r="G69" i="6"/>
  <c r="M69" i="6" s="1"/>
  <c r="R69" i="6" s="1"/>
  <c r="U69" i="6" s="1"/>
  <c r="C158" i="4"/>
  <c r="G397" i="6"/>
  <c r="M397" i="6" s="1"/>
  <c r="R397" i="6" s="1"/>
  <c r="U397" i="6" s="1"/>
  <c r="C99" i="4"/>
  <c r="G74" i="6"/>
  <c r="M74" i="6" s="1"/>
  <c r="R74" i="6" s="1"/>
  <c r="U74" i="6" s="1"/>
  <c r="G230" i="6"/>
  <c r="M230" i="6" s="1"/>
  <c r="R230" i="6" s="1"/>
  <c r="U230" i="6" s="1"/>
  <c r="G139" i="6"/>
  <c r="M139" i="6" s="1"/>
  <c r="R139" i="6" s="1"/>
  <c r="U139" i="6" s="1"/>
  <c r="C110" i="4"/>
  <c r="G87" i="6"/>
  <c r="M87" i="6" s="1"/>
  <c r="N178" i="6"/>
  <c r="N473" i="6"/>
  <c r="K103" i="6"/>
  <c r="F97" i="1"/>
  <c r="F48" i="1"/>
  <c r="N105" i="6"/>
  <c r="N43" i="6"/>
  <c r="N368" i="6"/>
  <c r="N272" i="6"/>
  <c r="N489" i="6"/>
  <c r="N435" i="6"/>
  <c r="N87" i="6"/>
  <c r="N442" i="6"/>
  <c r="N443" i="6"/>
  <c r="N64" i="6"/>
  <c r="N45" i="6"/>
  <c r="N115" i="6"/>
  <c r="N47" i="6"/>
  <c r="N371" i="6"/>
  <c r="N41" i="6"/>
  <c r="N75" i="6"/>
  <c r="N468" i="6"/>
  <c r="N398" i="6"/>
  <c r="N97" i="6"/>
  <c r="N152" i="6"/>
  <c r="N297" i="6"/>
  <c r="N387" i="6"/>
  <c r="N306" i="6"/>
  <c r="N487" i="6"/>
  <c r="N399" i="6"/>
  <c r="N417" i="6"/>
  <c r="N369" i="6"/>
  <c r="N81" i="6"/>
  <c r="N49" i="6"/>
  <c r="N502" i="6"/>
  <c r="N221" i="6"/>
  <c r="N303" i="6"/>
  <c r="N135" i="6"/>
  <c r="N453" i="6"/>
  <c r="N271" i="6"/>
  <c r="N403" i="6"/>
  <c r="N30" i="6"/>
  <c r="N176" i="6"/>
  <c r="N80" i="6"/>
  <c r="N496" i="6"/>
  <c r="N227" i="6"/>
  <c r="N432" i="6"/>
  <c r="N172" i="6"/>
  <c r="N106" i="6"/>
  <c r="N309" i="6"/>
  <c r="K143" i="6"/>
  <c r="K495" i="6"/>
  <c r="M176" i="6"/>
  <c r="V14" i="10" s="1"/>
  <c r="C124" i="4"/>
  <c r="C170" i="4"/>
  <c r="C340" i="4"/>
  <c r="M505" i="6"/>
  <c r="R505" i="6" s="1"/>
  <c r="U505" i="6" s="1"/>
  <c r="K179" i="6"/>
  <c r="K82" i="6"/>
  <c r="K413" i="6"/>
  <c r="K422" i="6"/>
  <c r="K496" i="6"/>
  <c r="K405" i="6"/>
  <c r="K232" i="6"/>
  <c r="K204" i="6"/>
  <c r="K151" i="6"/>
  <c r="K198" i="6"/>
  <c r="K297" i="6"/>
  <c r="K78" i="6"/>
  <c r="K302" i="6"/>
  <c r="K149" i="6"/>
  <c r="K308" i="6"/>
  <c r="K293" i="6"/>
  <c r="K56" i="6"/>
  <c r="K97" i="6"/>
  <c r="K219" i="6"/>
  <c r="K98" i="6"/>
  <c r="K492" i="6"/>
  <c r="K240" i="6"/>
  <c r="K104" i="6"/>
  <c r="K133" i="6"/>
  <c r="K73" i="6"/>
  <c r="K141" i="6"/>
  <c r="K428" i="6"/>
  <c r="K39" i="6"/>
  <c r="K110" i="6"/>
  <c r="K221" i="6"/>
  <c r="K443" i="6"/>
  <c r="K288" i="6"/>
  <c r="C405" i="4"/>
  <c r="C224" i="4"/>
  <c r="C148" i="4"/>
  <c r="C195" i="4"/>
  <c r="C125" i="4"/>
  <c r="C154" i="4"/>
  <c r="C156" i="4"/>
  <c r="C164" i="4"/>
  <c r="C141" i="4"/>
  <c r="R113" i="6"/>
  <c r="U113" i="6" s="1"/>
  <c r="Q331" i="6"/>
  <c r="Q365" i="6"/>
  <c r="Q364" i="6"/>
  <c r="Q363" i="6"/>
  <c r="Q361" i="6"/>
  <c r="Q359" i="6"/>
  <c r="Q357" i="6"/>
  <c r="T360" i="6"/>
  <c r="Q355" i="6"/>
  <c r="T358" i="6"/>
  <c r="T356" i="6"/>
  <c r="Q351" i="6"/>
  <c r="T354" i="6"/>
  <c r="Q349" i="6"/>
  <c r="T352" i="6"/>
  <c r="Q347" i="6"/>
  <c r="T350" i="6"/>
  <c r="Q345" i="6"/>
  <c r="T348" i="6"/>
  <c r="Q343" i="6"/>
  <c r="T346" i="6"/>
  <c r="Q341" i="6"/>
  <c r="T344" i="6"/>
  <c r="Q339" i="6"/>
  <c r="T342" i="6"/>
  <c r="Q337" i="6"/>
  <c r="T340" i="6"/>
  <c r="Q335" i="6"/>
  <c r="T338" i="6"/>
  <c r="Q333" i="6"/>
  <c r="T336" i="6"/>
  <c r="Q330" i="6"/>
  <c r="T334" i="6"/>
  <c r="T332" i="6"/>
  <c r="Q327" i="6"/>
  <c r="T330" i="6"/>
  <c r="Q325" i="6"/>
  <c r="T328" i="6"/>
  <c r="Q323" i="6"/>
  <c r="T326" i="6"/>
  <c r="Q321" i="6"/>
  <c r="T324" i="6"/>
  <c r="Q319" i="6"/>
  <c r="T322" i="6"/>
  <c r="T321" i="6"/>
  <c r="T320" i="6"/>
  <c r="Q315" i="6"/>
  <c r="T318" i="6"/>
  <c r="Q313" i="6"/>
  <c r="K45" i="6"/>
  <c r="K480" i="6"/>
  <c r="K63" i="6"/>
  <c r="K426" i="6"/>
  <c r="K57" i="6"/>
  <c r="K79" i="6"/>
  <c r="K126" i="6"/>
  <c r="C135" i="4"/>
  <c r="R63" i="6"/>
  <c r="U63" i="6" s="1"/>
  <c r="R108" i="6"/>
  <c r="U108" i="6" s="1"/>
  <c r="R97" i="6"/>
  <c r="U97" i="6" s="1"/>
  <c r="C149" i="4"/>
  <c r="T365" i="6"/>
  <c r="K369" i="6"/>
  <c r="K28" i="6"/>
  <c r="K211" i="6"/>
  <c r="K382" i="6"/>
  <c r="K216" i="6"/>
  <c r="K84" i="6"/>
  <c r="K368" i="6"/>
  <c r="Q353" i="6"/>
  <c r="T357" i="6"/>
  <c r="T345" i="6"/>
  <c r="T333" i="6"/>
  <c r="F69" i="1"/>
  <c r="F6" i="1"/>
  <c r="F15" i="1"/>
  <c r="F17" i="1"/>
  <c r="F19" i="1"/>
  <c r="F23" i="1"/>
  <c r="F30" i="1"/>
  <c r="F47" i="1"/>
  <c r="F51" i="1"/>
  <c r="F89" i="1"/>
  <c r="T361" i="6"/>
  <c r="T349" i="6"/>
  <c r="T341" i="6"/>
  <c r="T353" i="6"/>
  <c r="T337" i="6"/>
  <c r="Q328" i="6"/>
  <c r="Q358" i="6"/>
  <c r="Q350" i="6"/>
  <c r="Q342" i="6"/>
  <c r="Q334" i="6"/>
  <c r="T325" i="6"/>
  <c r="Q362" i="6"/>
  <c r="Q356" i="6"/>
  <c r="Q354" i="6"/>
  <c r="Q348" i="6"/>
  <c r="Q346" i="6"/>
  <c r="Q340" i="6"/>
  <c r="Q338" i="6"/>
  <c r="Q332" i="6"/>
  <c r="T319" i="6"/>
  <c r="Q314" i="6"/>
  <c r="T329" i="6"/>
  <c r="T327" i="6"/>
  <c r="Q326" i="6"/>
  <c r="Q324" i="6"/>
  <c r="T323" i="6"/>
  <c r="Q322" i="6"/>
  <c r="Q320" i="6"/>
  <c r="Q318" i="6"/>
  <c r="T317" i="6"/>
  <c r="Q360" i="6"/>
  <c r="Q352" i="6"/>
  <c r="Q344" i="6"/>
  <c r="Q336" i="6"/>
  <c r="Q317" i="6"/>
  <c r="T363" i="6"/>
  <c r="T359" i="6"/>
  <c r="T355" i="6"/>
  <c r="T351" i="6"/>
  <c r="T347" i="6"/>
  <c r="T343" i="6"/>
  <c r="T339" i="6"/>
  <c r="T335" i="6"/>
  <c r="T331" i="6"/>
  <c r="Q316" i="6"/>
  <c r="R214" i="6"/>
  <c r="U214" i="6" s="1"/>
  <c r="R219" i="6"/>
  <c r="U219" i="6" s="1"/>
  <c r="K228" i="6"/>
  <c r="K89" i="6"/>
  <c r="K172" i="6"/>
  <c r="K272" i="6"/>
  <c r="K371" i="6"/>
  <c r="K434" i="6"/>
  <c r="K427" i="6"/>
  <c r="K234" i="6"/>
  <c r="K231" i="6"/>
  <c r="Q371" i="6" s="1"/>
  <c r="K283" i="6"/>
  <c r="K389" i="6"/>
  <c r="K377" i="6"/>
  <c r="K130" i="6"/>
  <c r="K400" i="6"/>
  <c r="K202" i="6"/>
  <c r="K477" i="6"/>
  <c r="K196" i="6"/>
  <c r="K474" i="6"/>
  <c r="K270" i="6"/>
  <c r="K48" i="6"/>
  <c r="K49" i="6"/>
  <c r="K67" i="6"/>
  <c r="K111" i="6"/>
  <c r="K444" i="6"/>
  <c r="K303" i="6"/>
  <c r="K375" i="6"/>
  <c r="K230" i="6"/>
  <c r="K378" i="6"/>
  <c r="K432" i="6"/>
  <c r="K88" i="6"/>
  <c r="K40" i="6"/>
  <c r="K93" i="6"/>
  <c r="K505" i="6"/>
  <c r="K456" i="6"/>
  <c r="K311" i="6"/>
  <c r="K66" i="6"/>
  <c r="K125" i="6"/>
  <c r="K205" i="6"/>
  <c r="K150" i="6"/>
  <c r="K229" i="6"/>
  <c r="K476" i="6"/>
  <c r="K306" i="6"/>
  <c r="K295" i="6"/>
  <c r="K460" i="6"/>
  <c r="K466" i="6"/>
  <c r="K124" i="6"/>
  <c r="K123" i="6"/>
  <c r="K64" i="6"/>
  <c r="K85" i="6"/>
  <c r="K421" i="6"/>
  <c r="K390" i="6"/>
  <c r="K491" i="6"/>
  <c r="K178" i="6"/>
  <c r="K399" i="6"/>
  <c r="K489" i="6"/>
  <c r="K91" i="6"/>
  <c r="K448" i="6"/>
  <c r="K398" i="6"/>
  <c r="K479" i="6"/>
  <c r="K436" i="6"/>
  <c r="K47" i="6"/>
  <c r="K482" i="6"/>
  <c r="K403" i="6"/>
  <c r="K383" i="6"/>
  <c r="K440" i="6"/>
  <c r="K396" i="6"/>
  <c r="K395" i="6"/>
  <c r="K214" i="6"/>
  <c r="K487" i="6"/>
  <c r="R49" i="6"/>
  <c r="U49" i="6" s="1"/>
  <c r="F27" i="1"/>
  <c r="N415" i="6"/>
  <c r="N465" i="6"/>
  <c r="N280" i="6"/>
  <c r="N93" i="6"/>
  <c r="N123" i="6"/>
  <c r="N481" i="6"/>
  <c r="N385" i="6"/>
  <c r="N98" i="6"/>
  <c r="N389" i="6"/>
  <c r="N150" i="6"/>
  <c r="N96" i="6"/>
  <c r="N273" i="6"/>
  <c r="N422" i="6"/>
  <c r="N196" i="6"/>
  <c r="N35" i="6"/>
  <c r="N450" i="6"/>
  <c r="N228" i="6"/>
  <c r="N437" i="6"/>
  <c r="N416" i="6"/>
  <c r="N490" i="6"/>
  <c r="N223" i="6"/>
  <c r="N501" i="6"/>
  <c r="N222" i="6"/>
  <c r="N430" i="6"/>
  <c r="F14" i="1"/>
  <c r="F39" i="1"/>
  <c r="N436" i="6"/>
  <c r="N282" i="6"/>
  <c r="N464" i="6"/>
  <c r="N393" i="6"/>
  <c r="N34" i="6"/>
  <c r="N69" i="6"/>
  <c r="N500" i="6"/>
  <c r="N40" i="6"/>
  <c r="N407" i="6"/>
  <c r="N475" i="6"/>
  <c r="N457" i="6"/>
  <c r="N301" i="6"/>
  <c r="N137" i="6"/>
  <c r="N380" i="6"/>
  <c r="N53" i="6"/>
  <c r="N61" i="6"/>
  <c r="N203" i="6"/>
  <c r="N394" i="6"/>
  <c r="N177" i="6"/>
  <c r="N94" i="6"/>
  <c r="N283" i="6"/>
  <c r="N76" i="6"/>
  <c r="N293" i="6"/>
  <c r="N71" i="6"/>
  <c r="R169" i="6"/>
  <c r="U169" i="6" s="1"/>
  <c r="R52" i="6"/>
  <c r="U52" i="6" s="1"/>
  <c r="R147" i="6"/>
  <c r="U147" i="6" s="1"/>
  <c r="R225" i="6"/>
  <c r="U225" i="6" s="1"/>
  <c r="R42" i="6"/>
  <c r="U42" i="6" s="1"/>
  <c r="F13" i="1"/>
  <c r="F93" i="1"/>
  <c r="F25" i="1"/>
  <c r="F45" i="1"/>
  <c r="F43" i="1"/>
  <c r="F94" i="1"/>
  <c r="F70" i="1"/>
  <c r="F67" i="1"/>
  <c r="F71" i="1"/>
  <c r="F9" i="1"/>
  <c r="F10" i="1"/>
  <c r="F20" i="1"/>
  <c r="F22" i="1"/>
  <c r="F24" i="1"/>
  <c r="F26" i="1"/>
  <c r="F28" i="1"/>
  <c r="F29" i="1"/>
  <c r="F37" i="1"/>
  <c r="F41" i="1"/>
  <c r="F49" i="1"/>
  <c r="F61" i="1"/>
  <c r="F74" i="1"/>
  <c r="F77" i="1"/>
  <c r="F84" i="1"/>
  <c r="F21" i="1"/>
  <c r="F60" i="1"/>
  <c r="F55" i="1"/>
  <c r="F11" i="1"/>
  <c r="F36" i="1"/>
  <c r="F38" i="1"/>
  <c r="F40" i="1"/>
  <c r="F44" i="1"/>
  <c r="F46" i="1"/>
  <c r="F50" i="1"/>
  <c r="F52" i="1"/>
  <c r="F78" i="1"/>
  <c r="F82" i="1"/>
  <c r="F86" i="1"/>
  <c r="F31" i="1"/>
  <c r="F54" i="1"/>
  <c r="F64" i="1"/>
  <c r="F34" i="1"/>
  <c r="F65" i="1"/>
  <c r="F95" i="1"/>
  <c r="F18" i="1"/>
  <c r="F12" i="1"/>
  <c r="F35" i="1"/>
  <c r="F53" i="1"/>
  <c r="F56" i="1"/>
  <c r="F62" i="1"/>
  <c r="F80" i="1"/>
  <c r="F32" i="1"/>
  <c r="F42" i="1"/>
  <c r="F88" i="1"/>
  <c r="F57" i="1"/>
  <c r="F63" i="1"/>
  <c r="F73" i="1"/>
  <c r="F72" i="1"/>
  <c r="F79" i="1"/>
  <c r="F83" i="1"/>
  <c r="F85" i="1"/>
  <c r="F87" i="1"/>
  <c r="K486" i="6"/>
  <c r="K451" i="6"/>
  <c r="K469" i="6"/>
  <c r="K447" i="6"/>
  <c r="K42" i="6"/>
  <c r="K309" i="6"/>
  <c r="K411" i="6"/>
  <c r="K457" i="6"/>
  <c r="K225" i="6"/>
  <c r="K433" i="6"/>
  <c r="K493" i="6"/>
  <c r="K74" i="6"/>
  <c r="K414" i="6"/>
  <c r="K206" i="6"/>
  <c r="K284" i="6"/>
  <c r="K174" i="6"/>
  <c r="K453" i="6"/>
  <c r="K430" i="6"/>
  <c r="K485" i="6"/>
  <c r="K465" i="6"/>
  <c r="K92" i="6"/>
  <c r="K438" i="6"/>
  <c r="K176" i="6"/>
  <c r="K131" i="6"/>
  <c r="K373" i="6"/>
  <c r="K483" i="6"/>
  <c r="K392" i="6"/>
  <c r="K304" i="6"/>
  <c r="K417" i="6"/>
  <c r="K218" i="6"/>
  <c r="K212" i="6"/>
  <c r="K292" i="6"/>
  <c r="K374" i="6"/>
  <c r="K273" i="6"/>
  <c r="K445" i="6"/>
  <c r="K168" i="6"/>
  <c r="K481" i="6"/>
  <c r="K499" i="6"/>
  <c r="K287" i="6"/>
  <c r="K488" i="6"/>
  <c r="K452" i="6"/>
  <c r="K401" i="6"/>
  <c r="K59" i="6"/>
  <c r="K201" i="6"/>
  <c r="K467" i="6"/>
  <c r="K106" i="6"/>
  <c r="K29" i="6"/>
  <c r="K95" i="6"/>
  <c r="K72" i="6"/>
  <c r="K277" i="6"/>
  <c r="K112" i="6"/>
  <c r="K296" i="6"/>
  <c r="K393" i="6"/>
  <c r="K449" i="6"/>
  <c r="K289" i="6"/>
  <c r="K307" i="6"/>
  <c r="K394" i="6"/>
  <c r="K282" i="6"/>
  <c r="K34" i="6"/>
  <c r="K504" i="6"/>
  <c r="K478" i="6"/>
  <c r="K148" i="6"/>
  <c r="K61" i="6"/>
  <c r="K55" i="6"/>
  <c r="K471" i="6"/>
  <c r="K146" i="6"/>
  <c r="K280" i="6"/>
  <c r="K446" i="6"/>
  <c r="K310" i="6"/>
  <c r="K108" i="6"/>
  <c r="K268" i="6"/>
  <c r="K224" i="6"/>
  <c r="K217" i="6"/>
  <c r="K75" i="6"/>
  <c r="K213" i="6"/>
  <c r="K36" i="6"/>
  <c r="K43" i="6"/>
  <c r="K237" i="6"/>
  <c r="K121" i="6"/>
  <c r="K71" i="6"/>
  <c r="K385" i="6"/>
  <c r="K494" i="6"/>
  <c r="K290" i="6"/>
  <c r="K53" i="6"/>
  <c r="K77" i="6"/>
  <c r="K498" i="6"/>
  <c r="K442" i="6"/>
  <c r="K96" i="6"/>
  <c r="K380" i="6"/>
  <c r="K269" i="6"/>
  <c r="K169" i="6"/>
  <c r="K407" i="6"/>
  <c r="K435" i="6"/>
  <c r="K294" i="6"/>
  <c r="K135" i="6"/>
  <c r="Q476" i="6" s="1"/>
  <c r="K31" i="6"/>
  <c r="K207" i="6"/>
  <c r="K454" i="6"/>
  <c r="K420" i="6"/>
  <c r="K180" i="6"/>
  <c r="K439" i="6"/>
  <c r="K367" i="6"/>
  <c r="K370" i="6"/>
  <c r="K501" i="6"/>
  <c r="K423" i="6"/>
  <c r="K37" i="6"/>
  <c r="K222" i="6"/>
  <c r="K142" i="6"/>
  <c r="K173" i="6"/>
  <c r="K387" i="6"/>
  <c r="K195" i="6"/>
  <c r="K58" i="6"/>
  <c r="K144" i="6"/>
  <c r="K233" i="6"/>
  <c r="K424" i="6"/>
  <c r="K145" i="6"/>
  <c r="K278" i="6"/>
  <c r="K484" i="6"/>
  <c r="K274" i="6"/>
  <c r="K271" i="6"/>
  <c r="K459" i="6"/>
  <c r="K384" i="6"/>
  <c r="K138" i="6"/>
  <c r="K80" i="6"/>
  <c r="K464" i="6"/>
  <c r="K44" i="6"/>
  <c r="K503" i="6"/>
  <c r="K54" i="6"/>
  <c r="K197" i="6"/>
  <c r="K291" i="6"/>
  <c r="K470" i="6"/>
  <c r="K107" i="6"/>
  <c r="K235" i="6"/>
  <c r="K38" i="6"/>
  <c r="K472" i="6"/>
  <c r="K429" i="6"/>
  <c r="K437" i="6"/>
  <c r="K132" i="6"/>
  <c r="K397" i="6"/>
  <c r="K194" i="6"/>
  <c r="K381" i="6"/>
  <c r="K379" i="6"/>
  <c r="K32" i="6"/>
  <c r="K215" i="6"/>
  <c r="K100" i="6"/>
  <c r="K490" i="6"/>
  <c r="K76" i="6"/>
  <c r="K140" i="6"/>
  <c r="K462" i="6"/>
  <c r="K275" i="6"/>
  <c r="K226" i="6"/>
  <c r="K416" i="6"/>
  <c r="K388" i="6"/>
  <c r="K177" i="6"/>
  <c r="K147" i="6"/>
  <c r="K418" i="6"/>
  <c r="K52" i="6"/>
  <c r="K386" i="6"/>
  <c r="K281" i="6"/>
  <c r="K90" i="6"/>
  <c r="K127" i="6"/>
  <c r="Q411" i="6" s="1"/>
  <c r="K239" i="6"/>
  <c r="K408" i="6"/>
  <c r="K99" i="6"/>
  <c r="K473" i="6"/>
  <c r="K65" i="6"/>
  <c r="K101" i="6"/>
  <c r="K115" i="6"/>
  <c r="K94" i="6"/>
  <c r="K298" i="6"/>
  <c r="K412" i="6"/>
  <c r="K286" i="6"/>
  <c r="K227" i="6"/>
  <c r="K461" i="6"/>
  <c r="K223" i="6"/>
  <c r="K30" i="6"/>
  <c r="K81" i="6"/>
  <c r="K450" i="6"/>
  <c r="K404" i="6"/>
  <c r="K279" i="6"/>
  <c r="K69" i="6"/>
  <c r="K70" i="6"/>
  <c r="AF6" i="10" l="1"/>
  <c r="C72" i="4"/>
  <c r="AF18" i="10"/>
  <c r="AF20" i="10"/>
  <c r="AA18" i="10"/>
  <c r="AE17" i="10"/>
  <c r="AE12" i="10"/>
  <c r="C62" i="4"/>
  <c r="AE8" i="10"/>
  <c r="AE20" i="10"/>
  <c r="AE10" i="10"/>
  <c r="AE67" i="10"/>
  <c r="AE72" i="10"/>
  <c r="AE73" i="10"/>
  <c r="AE74" i="10"/>
  <c r="AE9" i="10"/>
  <c r="AE68" i="10"/>
  <c r="AE78" i="10"/>
  <c r="AE84" i="10"/>
  <c r="AC11" i="10"/>
  <c r="AE16" i="10"/>
  <c r="AE13" i="10"/>
  <c r="AE7" i="10"/>
  <c r="AE3" i="10"/>
  <c r="AE80" i="10"/>
  <c r="AE71" i="10"/>
  <c r="AE75" i="10"/>
  <c r="AE79" i="10"/>
  <c r="AE81" i="10"/>
  <c r="AE89" i="10"/>
  <c r="AE69" i="10"/>
  <c r="AE77" i="10"/>
  <c r="AE65" i="10"/>
  <c r="AE64" i="10"/>
  <c r="AE83" i="10"/>
  <c r="AE82" i="10"/>
  <c r="AE87" i="10"/>
  <c r="AE88" i="10"/>
  <c r="AE66" i="10"/>
  <c r="AE70" i="10"/>
  <c r="AE85" i="10"/>
  <c r="AD15" i="10"/>
  <c r="AE86" i="10"/>
  <c r="AE76" i="10"/>
  <c r="AD4" i="10"/>
  <c r="AD5" i="10"/>
  <c r="AD2" i="10"/>
  <c r="AD85" i="10"/>
  <c r="AD71" i="10"/>
  <c r="AD69" i="10"/>
  <c r="AD77" i="10"/>
  <c r="AD81" i="10"/>
  <c r="V115" i="10"/>
  <c r="C38" i="4"/>
  <c r="AD75" i="10"/>
  <c r="AA45" i="10"/>
  <c r="AD84" i="10"/>
  <c r="AC6" i="10"/>
  <c r="AD73" i="10"/>
  <c r="AD89" i="10"/>
  <c r="AD80" i="10"/>
  <c r="AD83" i="10"/>
  <c r="AD79" i="10"/>
  <c r="AD74" i="10"/>
  <c r="AD88" i="10"/>
  <c r="AD78" i="10"/>
  <c r="AD86" i="10"/>
  <c r="AD76" i="10"/>
  <c r="AD70" i="10"/>
  <c r="AD68" i="10"/>
  <c r="AD67" i="10"/>
  <c r="AD82" i="10"/>
  <c r="AD87" i="10"/>
  <c r="AD66" i="10"/>
  <c r="AD65" i="10"/>
  <c r="AC87" i="10"/>
  <c r="AC74" i="10"/>
  <c r="AC78" i="10"/>
  <c r="AC77" i="10"/>
  <c r="AC86" i="10"/>
  <c r="AC70" i="10"/>
  <c r="AC81" i="10"/>
  <c r="AC69" i="10"/>
  <c r="AC65" i="10"/>
  <c r="AB17" i="10"/>
  <c r="AB71" i="10"/>
  <c r="AB73" i="10"/>
  <c r="AB80" i="10"/>
  <c r="AB78" i="10"/>
  <c r="AB65" i="10"/>
  <c r="AB87" i="10"/>
  <c r="AB69" i="10"/>
  <c r="AB74" i="10"/>
  <c r="AB84" i="10"/>
  <c r="AB79" i="10"/>
  <c r="AB89" i="10"/>
  <c r="AB88" i="10"/>
  <c r="AB85" i="10"/>
  <c r="AB76" i="10"/>
  <c r="AB77" i="10"/>
  <c r="AB72" i="10"/>
  <c r="AB64" i="10"/>
  <c r="AB67" i="10"/>
  <c r="AB82" i="10"/>
  <c r="AB75" i="10"/>
  <c r="AB81" i="10"/>
  <c r="AB66" i="10"/>
  <c r="AB86" i="10"/>
  <c r="AB70" i="10"/>
  <c r="AA9" i="10"/>
  <c r="M111" i="10"/>
  <c r="C49" i="4"/>
  <c r="U122" i="10"/>
  <c r="AA76" i="10"/>
  <c r="AA65" i="10"/>
  <c r="AA75" i="10"/>
  <c r="AA82" i="10"/>
  <c r="AA74" i="10"/>
  <c r="AA88" i="10"/>
  <c r="AA81" i="10"/>
  <c r="R200" i="6"/>
  <c r="U200" i="6" s="1"/>
  <c r="AA70" i="10"/>
  <c r="Q207" i="6"/>
  <c r="Y7" i="10"/>
  <c r="Y4" i="10"/>
  <c r="Y6" i="10"/>
  <c r="Y18" i="10"/>
  <c r="V11" i="10"/>
  <c r="Y69" i="10"/>
  <c r="Y81" i="10"/>
  <c r="Y9" i="10"/>
  <c r="Y85" i="10"/>
  <c r="Y77" i="10"/>
  <c r="Y70" i="10"/>
  <c r="Y89" i="10"/>
  <c r="Y64" i="10"/>
  <c r="Y73" i="10"/>
  <c r="Y80" i="10"/>
  <c r="Y75" i="10"/>
  <c r="Y83" i="10"/>
  <c r="Y87" i="10"/>
  <c r="Y66" i="10"/>
  <c r="Y82" i="10"/>
  <c r="Y79" i="10"/>
  <c r="Y88" i="10"/>
  <c r="Y74" i="10"/>
  <c r="Y78" i="10"/>
  <c r="Y65" i="10"/>
  <c r="Y86" i="10"/>
  <c r="Y76" i="10"/>
  <c r="Y68" i="10"/>
  <c r="Y67" i="10"/>
  <c r="Y72" i="10"/>
  <c r="Y71" i="10"/>
  <c r="Y84" i="10"/>
  <c r="V2" i="10"/>
  <c r="V20" i="10"/>
  <c r="V5" i="10"/>
  <c r="V43" i="10"/>
  <c r="V28" i="10"/>
  <c r="V29" i="10"/>
  <c r="V21" i="10"/>
  <c r="V86" i="10"/>
  <c r="V84" i="10"/>
  <c r="V69" i="10"/>
  <c r="V76" i="10"/>
  <c r="V77" i="10"/>
  <c r="U4" i="10"/>
  <c r="V73" i="10"/>
  <c r="V82" i="10"/>
  <c r="V74" i="10"/>
  <c r="V75" i="10"/>
  <c r="V67" i="10"/>
  <c r="V80" i="10"/>
  <c r="V88" i="10"/>
  <c r="V78" i="10"/>
  <c r="V85" i="10"/>
  <c r="U80" i="10"/>
  <c r="U78" i="10"/>
  <c r="U85" i="10"/>
  <c r="U86" i="10"/>
  <c r="U72" i="10"/>
  <c r="U71" i="10"/>
  <c r="U83" i="10"/>
  <c r="U76" i="10"/>
  <c r="U70" i="10"/>
  <c r="U89" i="10"/>
  <c r="U68" i="10"/>
  <c r="U79" i="10"/>
  <c r="U88" i="10"/>
  <c r="U81" i="10"/>
  <c r="U74" i="10"/>
  <c r="U65" i="10"/>
  <c r="C166" i="4"/>
  <c r="C13" i="4"/>
  <c r="N107" i="10"/>
  <c r="C10" i="4"/>
  <c r="R9" i="10"/>
  <c r="R40" i="10"/>
  <c r="R33" i="10"/>
  <c r="R72" i="10"/>
  <c r="Q20" i="10"/>
  <c r="R89" i="10"/>
  <c r="R70" i="10"/>
  <c r="R67" i="10"/>
  <c r="R83" i="10"/>
  <c r="R82" i="10"/>
  <c r="R74" i="10"/>
  <c r="R88" i="10"/>
  <c r="R76" i="10"/>
  <c r="R64" i="10"/>
  <c r="R73" i="10"/>
  <c r="R75" i="10"/>
  <c r="R79" i="10"/>
  <c r="R78" i="10"/>
  <c r="R66" i="10"/>
  <c r="R77" i="10"/>
  <c r="R71" i="10"/>
  <c r="R69" i="10"/>
  <c r="R65" i="10"/>
  <c r="R86" i="10"/>
  <c r="N99" i="10"/>
  <c r="C78" i="4"/>
  <c r="Q19" i="10"/>
  <c r="Q24" i="10"/>
  <c r="O43" i="10"/>
  <c r="P30" i="10"/>
  <c r="Q72" i="10"/>
  <c r="Q86" i="10"/>
  <c r="Q16" i="10"/>
  <c r="Q83" i="10"/>
  <c r="Q74" i="10"/>
  <c r="Q89" i="10"/>
  <c r="Q84" i="10"/>
  <c r="Q25" i="10"/>
  <c r="Q8" i="10"/>
  <c r="Q5" i="10"/>
  <c r="Q79" i="10"/>
  <c r="Q66" i="10"/>
  <c r="Q85" i="10"/>
  <c r="Q70" i="10"/>
  <c r="Q67" i="10"/>
  <c r="Q73" i="10"/>
  <c r="Q75" i="10"/>
  <c r="Q82" i="10"/>
  <c r="Q87" i="10"/>
  <c r="Q69" i="10"/>
  <c r="Q76" i="10"/>
  <c r="Q71" i="10"/>
  <c r="Q88" i="10"/>
  <c r="Q78" i="10"/>
  <c r="Q65" i="10"/>
  <c r="Q77" i="10"/>
  <c r="P41" i="10"/>
  <c r="P27" i="10"/>
  <c r="P6" i="10"/>
  <c r="R137" i="6"/>
  <c r="U137" i="6" s="1"/>
  <c r="C35" i="4"/>
  <c r="P36" i="10"/>
  <c r="P72" i="10"/>
  <c r="P71" i="10"/>
  <c r="P87" i="10"/>
  <c r="P10" i="10"/>
  <c r="P32" i="10"/>
  <c r="AR32" i="10" s="1"/>
  <c r="P15" i="10"/>
  <c r="P64" i="10"/>
  <c r="P76" i="10"/>
  <c r="P82" i="10"/>
  <c r="P29" i="10"/>
  <c r="C41" i="4"/>
  <c r="P88" i="10"/>
  <c r="C34" i="4"/>
  <c r="P68" i="10"/>
  <c r="P89" i="10"/>
  <c r="P80" i="10"/>
  <c r="P83" i="10"/>
  <c r="P84" i="10"/>
  <c r="P81" i="10"/>
  <c r="P78" i="10"/>
  <c r="P66" i="10"/>
  <c r="L22" i="10"/>
  <c r="P75" i="10"/>
  <c r="P85" i="10"/>
  <c r="P77" i="10"/>
  <c r="P86" i="10"/>
  <c r="P12" i="10"/>
  <c r="P67" i="10"/>
  <c r="P73" i="10"/>
  <c r="P79" i="10"/>
  <c r="P2" i="10"/>
  <c r="P69" i="10"/>
  <c r="P74" i="10"/>
  <c r="P65" i="10"/>
  <c r="P70" i="10"/>
  <c r="P11" i="10"/>
  <c r="P3" i="10"/>
  <c r="L21" i="10"/>
  <c r="E4" i="10"/>
  <c r="C55" i="4"/>
  <c r="O23" i="10"/>
  <c r="O9" i="10"/>
  <c r="O48" i="10"/>
  <c r="O72" i="10"/>
  <c r="O68" i="10"/>
  <c r="O4" i="10"/>
  <c r="O64" i="10"/>
  <c r="O2" i="10"/>
  <c r="O83" i="10"/>
  <c r="N61" i="10"/>
  <c r="O71" i="10"/>
  <c r="O27" i="10"/>
  <c r="N38" i="10"/>
  <c r="O75" i="10"/>
  <c r="N82" i="10"/>
  <c r="O81" i="10"/>
  <c r="O78" i="10"/>
  <c r="O22" i="10"/>
  <c r="O12" i="10"/>
  <c r="O29" i="10"/>
  <c r="O38" i="10"/>
  <c r="O87" i="10"/>
  <c r="O65" i="10"/>
  <c r="O37" i="10"/>
  <c r="O77" i="10"/>
  <c r="O70" i="10"/>
  <c r="O62" i="10"/>
  <c r="O61" i="10"/>
  <c r="O26" i="10"/>
  <c r="O80" i="10"/>
  <c r="O201" i="10"/>
  <c r="O31" i="10"/>
  <c r="O84" i="10"/>
  <c r="O6" i="10"/>
  <c r="O79" i="10"/>
  <c r="O88" i="10"/>
  <c r="O74" i="10"/>
  <c r="O66" i="10"/>
  <c r="N66" i="10"/>
  <c r="N65" i="10"/>
  <c r="O86" i="10"/>
  <c r="O76" i="10"/>
  <c r="O85" i="10"/>
  <c r="N22" i="10"/>
  <c r="O35" i="10"/>
  <c r="O56" i="10"/>
  <c r="O42" i="10"/>
  <c r="N2" i="10"/>
  <c r="N68" i="10"/>
  <c r="N39" i="10"/>
  <c r="N81" i="10"/>
  <c r="O46" i="10"/>
  <c r="N35" i="10"/>
  <c r="N67" i="10"/>
  <c r="N72" i="10"/>
  <c r="N64" i="10"/>
  <c r="N26" i="10"/>
  <c r="N71" i="10"/>
  <c r="N201" i="10"/>
  <c r="N27" i="10"/>
  <c r="N86" i="10"/>
  <c r="N76" i="10"/>
  <c r="N37" i="10"/>
  <c r="N6" i="10"/>
  <c r="N80" i="10"/>
  <c r="N29" i="10"/>
  <c r="N75" i="10"/>
  <c r="N79" i="10"/>
  <c r="N31" i="10"/>
  <c r="N69" i="10"/>
  <c r="N74" i="10"/>
  <c r="N14" i="10"/>
  <c r="N88" i="10"/>
  <c r="N85" i="10"/>
  <c r="N78" i="10"/>
  <c r="N56" i="10"/>
  <c r="N89" i="10"/>
  <c r="N73" i="10"/>
  <c r="N84" i="10"/>
  <c r="N83" i="10"/>
  <c r="N87" i="10"/>
  <c r="N77" i="10"/>
  <c r="N70" i="10"/>
  <c r="N42" i="10"/>
  <c r="N12" i="10"/>
  <c r="M24" i="10"/>
  <c r="M73" i="10"/>
  <c r="M89" i="10"/>
  <c r="M75" i="10"/>
  <c r="M79" i="10"/>
  <c r="M84" i="10"/>
  <c r="M29" i="10"/>
  <c r="M38" i="10"/>
  <c r="M82" i="10"/>
  <c r="M71" i="10"/>
  <c r="M78" i="10"/>
  <c r="M66" i="10"/>
  <c r="M37" i="10"/>
  <c r="M42" i="10"/>
  <c r="M39" i="10"/>
  <c r="M2" i="10"/>
  <c r="M80" i="10"/>
  <c r="M83" i="10"/>
  <c r="M6" i="10"/>
  <c r="M201" i="10"/>
  <c r="M27" i="10"/>
  <c r="M65" i="10"/>
  <c r="M85" i="10"/>
  <c r="M76" i="10"/>
  <c r="M77" i="10"/>
  <c r="M22" i="10"/>
  <c r="M70" i="10"/>
  <c r="M56" i="10"/>
  <c r="M46" i="10"/>
  <c r="M64" i="10"/>
  <c r="M72" i="10"/>
  <c r="M61" i="10"/>
  <c r="M26" i="10"/>
  <c r="M67" i="10"/>
  <c r="M74" i="10"/>
  <c r="M69" i="10"/>
  <c r="M12" i="10"/>
  <c r="M62" i="10"/>
  <c r="M31" i="10"/>
  <c r="M14" i="10"/>
  <c r="M88" i="10"/>
  <c r="M81" i="10"/>
  <c r="M87" i="10"/>
  <c r="M86" i="10"/>
  <c r="M35" i="10"/>
  <c r="K17" i="10"/>
  <c r="L72" i="10"/>
  <c r="L75" i="10"/>
  <c r="L31" i="10"/>
  <c r="L71" i="10"/>
  <c r="L83" i="10"/>
  <c r="L84" i="10"/>
  <c r="L6" i="10"/>
  <c r="L29" i="10"/>
  <c r="L86" i="10"/>
  <c r="L76" i="10"/>
  <c r="L35" i="10"/>
  <c r="L46" i="10"/>
  <c r="L82" i="10"/>
  <c r="L79" i="10"/>
  <c r="L66" i="10"/>
  <c r="L37" i="10"/>
  <c r="L42" i="10"/>
  <c r="L56" i="10"/>
  <c r="L62" i="10"/>
  <c r="K23" i="10"/>
  <c r="C37" i="4"/>
  <c r="K8" i="10"/>
  <c r="K4" i="10"/>
  <c r="K3" i="10"/>
  <c r="F44" i="10"/>
  <c r="J25" i="10"/>
  <c r="K5" i="10"/>
  <c r="K15" i="10"/>
  <c r="K89" i="10"/>
  <c r="K73" i="10"/>
  <c r="K29" i="10"/>
  <c r="J9" i="10"/>
  <c r="C33" i="4"/>
  <c r="K83" i="10"/>
  <c r="K84" i="10"/>
  <c r="K88" i="10"/>
  <c r="K66" i="10"/>
  <c r="J13" i="10"/>
  <c r="K72" i="10"/>
  <c r="K27" i="10"/>
  <c r="K82" i="10"/>
  <c r="K74" i="10"/>
  <c r="K77" i="10"/>
  <c r="K42" i="10"/>
  <c r="K64" i="10"/>
  <c r="K2" i="10"/>
  <c r="K71" i="10"/>
  <c r="K6" i="10"/>
  <c r="K38" i="10"/>
  <c r="K75" i="10"/>
  <c r="K81" i="10"/>
  <c r="K37" i="10"/>
  <c r="K76" i="10"/>
  <c r="K56" i="10"/>
  <c r="K26" i="10"/>
  <c r="K39" i="10"/>
  <c r="K67" i="10"/>
  <c r="K68" i="10"/>
  <c r="K80" i="10"/>
  <c r="K201" i="10"/>
  <c r="K87" i="10"/>
  <c r="K69" i="10"/>
  <c r="K65" i="10"/>
  <c r="K78" i="10"/>
  <c r="K22" i="10"/>
  <c r="K70" i="10"/>
  <c r="K46" i="10"/>
  <c r="K61" i="10"/>
  <c r="K31" i="10"/>
  <c r="K79" i="10"/>
  <c r="K14" i="10"/>
  <c r="K85" i="10"/>
  <c r="K86" i="10"/>
  <c r="K12" i="10"/>
  <c r="K35" i="10"/>
  <c r="K62" i="10"/>
  <c r="L110" i="10"/>
  <c r="C36" i="4"/>
  <c r="J19" i="10"/>
  <c r="I30" i="10"/>
  <c r="J16" i="10"/>
  <c r="R87" i="6"/>
  <c r="U87" i="6" s="1"/>
  <c r="C11" i="4"/>
  <c r="J64" i="10"/>
  <c r="J12" i="10"/>
  <c r="J81" i="10"/>
  <c r="J68" i="10"/>
  <c r="J83" i="10"/>
  <c r="J75" i="10"/>
  <c r="J74" i="10"/>
  <c r="J42" i="10"/>
  <c r="J39" i="10"/>
  <c r="J88" i="10"/>
  <c r="J89" i="10"/>
  <c r="J26" i="10"/>
  <c r="J71" i="10"/>
  <c r="J79" i="10"/>
  <c r="J87" i="10"/>
  <c r="J65" i="10"/>
  <c r="J86" i="10"/>
  <c r="J22" i="10"/>
  <c r="J37" i="10"/>
  <c r="J70" i="10"/>
  <c r="I25" i="10"/>
  <c r="J35" i="10"/>
  <c r="R88" i="6"/>
  <c r="U88" i="6" s="1"/>
  <c r="C39" i="4"/>
  <c r="J67" i="10"/>
  <c r="J2" i="10"/>
  <c r="J6" i="10"/>
  <c r="J72" i="10"/>
  <c r="J61" i="10"/>
  <c r="J73" i="10"/>
  <c r="J80" i="10"/>
  <c r="J31" i="10"/>
  <c r="J78" i="10"/>
  <c r="J66" i="10"/>
  <c r="J76" i="10"/>
  <c r="J38" i="10"/>
  <c r="J69" i="10"/>
  <c r="J14" i="10"/>
  <c r="I11" i="10"/>
  <c r="J85" i="10"/>
  <c r="J77" i="10"/>
  <c r="J56" i="10"/>
  <c r="J62" i="10"/>
  <c r="J84" i="10"/>
  <c r="J29" i="10"/>
  <c r="J201" i="10"/>
  <c r="J27" i="10"/>
  <c r="J82" i="10"/>
  <c r="J46" i="10"/>
  <c r="C42" i="4"/>
  <c r="I7" i="10"/>
  <c r="I3" i="10"/>
  <c r="X64" i="10"/>
  <c r="C14" i="4"/>
  <c r="H104" i="10"/>
  <c r="C79" i="4"/>
  <c r="C56" i="4"/>
  <c r="H10" i="10"/>
  <c r="H39" i="10"/>
  <c r="H31" i="10"/>
  <c r="H72" i="10"/>
  <c r="H85" i="10"/>
  <c r="H83" i="10"/>
  <c r="H84" i="10"/>
  <c r="H88" i="10"/>
  <c r="H80" i="10"/>
  <c r="H6" i="10"/>
  <c r="H38" i="10"/>
  <c r="H61" i="10"/>
  <c r="H27" i="10"/>
  <c r="H71" i="10"/>
  <c r="H29" i="10"/>
  <c r="H66" i="10"/>
  <c r="H2" i="10"/>
  <c r="H73" i="10"/>
  <c r="H75" i="10"/>
  <c r="H79" i="10"/>
  <c r="H81" i="10"/>
  <c r="H87" i="10"/>
  <c r="H89" i="10"/>
  <c r="H64" i="10"/>
  <c r="H26" i="10"/>
  <c r="H201" i="10"/>
  <c r="H82" i="10"/>
  <c r="H14" i="10"/>
  <c r="H69" i="10"/>
  <c r="H74" i="10"/>
  <c r="G9" i="10"/>
  <c r="G17" i="10"/>
  <c r="G8" i="10"/>
  <c r="G16" i="10"/>
  <c r="G44" i="10"/>
  <c r="G19" i="10"/>
  <c r="C76" i="4"/>
  <c r="C22" i="4"/>
  <c r="E9" i="10"/>
  <c r="G15" i="10"/>
  <c r="G21" i="10"/>
  <c r="G4" i="10"/>
  <c r="R61" i="6"/>
  <c r="U61" i="6" s="1"/>
  <c r="C30" i="4"/>
  <c r="E21" i="10"/>
  <c r="F36" i="10"/>
  <c r="G27" i="10"/>
  <c r="G84" i="10"/>
  <c r="G79" i="10"/>
  <c r="G81" i="10"/>
  <c r="G85" i="10"/>
  <c r="G2" i="10"/>
  <c r="G71" i="10"/>
  <c r="G73" i="10"/>
  <c r="G29" i="10"/>
  <c r="G74" i="10"/>
  <c r="G72" i="10"/>
  <c r="G64" i="10"/>
  <c r="G26" i="10"/>
  <c r="G89" i="10"/>
  <c r="G82" i="10"/>
  <c r="G38" i="10"/>
  <c r="G75" i="10"/>
  <c r="G88" i="10"/>
  <c r="G87" i="10"/>
  <c r="G69" i="10"/>
  <c r="G66" i="10"/>
  <c r="G68" i="10"/>
  <c r="G39" i="10"/>
  <c r="G61" i="10"/>
  <c r="G67" i="10"/>
  <c r="G83" i="10"/>
  <c r="G80" i="10"/>
  <c r="G31" i="10"/>
  <c r="G6" i="10"/>
  <c r="G14" i="10"/>
  <c r="F18" i="10"/>
  <c r="F49" i="10"/>
  <c r="R53" i="6"/>
  <c r="U53" i="6" s="1"/>
  <c r="C23" i="4"/>
  <c r="F85" i="10"/>
  <c r="F78" i="10"/>
  <c r="C15" i="4"/>
  <c r="E7" i="10"/>
  <c r="F4" i="10"/>
  <c r="F53" i="10"/>
  <c r="F15" i="10"/>
  <c r="F84" i="10"/>
  <c r="F73" i="10"/>
  <c r="F26" i="10"/>
  <c r="F68" i="10"/>
  <c r="F39" i="10"/>
  <c r="F29" i="10"/>
  <c r="F82" i="10"/>
  <c r="F87" i="10"/>
  <c r="F69" i="10"/>
  <c r="F35" i="10"/>
  <c r="F46" i="10"/>
  <c r="F62" i="10"/>
  <c r="F81" i="10"/>
  <c r="F89" i="10"/>
  <c r="F71" i="10"/>
  <c r="F75" i="10"/>
  <c r="F65" i="10"/>
  <c r="F76" i="10"/>
  <c r="F61" i="10"/>
  <c r="F80" i="10"/>
  <c r="F201" i="10"/>
  <c r="F27" i="10"/>
  <c r="F31" i="10"/>
  <c r="F88" i="10"/>
  <c r="F86" i="10"/>
  <c r="F37" i="10"/>
  <c r="J97" i="10"/>
  <c r="C47" i="4"/>
  <c r="Q48" i="6"/>
  <c r="R95" i="6"/>
  <c r="U95" i="6" s="1"/>
  <c r="E71" i="10"/>
  <c r="E68" i="10"/>
  <c r="E10" i="10"/>
  <c r="C18" i="4"/>
  <c r="E11" i="10"/>
  <c r="R43" i="6"/>
  <c r="U43" i="6" s="1"/>
  <c r="C53" i="4"/>
  <c r="E26" i="10"/>
  <c r="E29" i="10"/>
  <c r="E72" i="10"/>
  <c r="E75" i="10"/>
  <c r="E79" i="10"/>
  <c r="E73" i="10"/>
  <c r="E61" i="10"/>
  <c r="E67" i="10"/>
  <c r="E80" i="10"/>
  <c r="E6" i="10"/>
  <c r="E38" i="10"/>
  <c r="E27" i="10"/>
  <c r="E82" i="10"/>
  <c r="E74" i="10"/>
  <c r="E14" i="10"/>
  <c r="E87" i="10"/>
  <c r="E69" i="10"/>
  <c r="E85" i="10"/>
  <c r="E84" i="10"/>
  <c r="E39" i="10"/>
  <c r="E201" i="10"/>
  <c r="E31" i="10"/>
  <c r="E88" i="10"/>
  <c r="E81" i="10"/>
  <c r="D17" i="10"/>
  <c r="E66" i="10"/>
  <c r="D82" i="10"/>
  <c r="D27" i="10"/>
  <c r="D71" i="10"/>
  <c r="D81" i="10"/>
  <c r="D87" i="10"/>
  <c r="D72" i="10"/>
  <c r="D38" i="10"/>
  <c r="D14" i="10"/>
  <c r="D26" i="10"/>
  <c r="D2" i="10"/>
  <c r="D89" i="10"/>
  <c r="D73" i="10"/>
  <c r="D51" i="10"/>
  <c r="D83" i="10"/>
  <c r="D69" i="10"/>
  <c r="D64" i="10"/>
  <c r="D80" i="10"/>
  <c r="D201" i="10"/>
  <c r="D75" i="10"/>
  <c r="D79" i="10"/>
  <c r="D31" i="10"/>
  <c r="D6" i="10"/>
  <c r="D29" i="10"/>
  <c r="D39" i="10"/>
  <c r="D88" i="10"/>
  <c r="D5" i="10"/>
  <c r="C66" i="4"/>
  <c r="G93" i="10"/>
  <c r="C20" i="4"/>
  <c r="D93" i="10"/>
  <c r="C31" i="4"/>
  <c r="D67" i="10"/>
  <c r="D61" i="10"/>
  <c r="C50" i="10"/>
  <c r="AR50" i="10" s="1"/>
  <c r="D85" i="10"/>
  <c r="C40" i="4"/>
  <c r="R31" i="6"/>
  <c r="U31" i="6" s="1"/>
  <c r="C73" i="4"/>
  <c r="R45" i="6"/>
  <c r="U45" i="6" s="1"/>
  <c r="R229" i="6"/>
  <c r="U229" i="6" s="1"/>
  <c r="C29" i="10"/>
  <c r="C14" i="10"/>
  <c r="C22" i="10"/>
  <c r="C26" i="10"/>
  <c r="C81" i="10"/>
  <c r="C69" i="10"/>
  <c r="C76" i="10"/>
  <c r="I90" i="10"/>
  <c r="I93" i="10"/>
  <c r="I92" i="10"/>
  <c r="I91" i="10"/>
  <c r="I75" i="10"/>
  <c r="I6" i="10"/>
  <c r="I201" i="10"/>
  <c r="I27" i="10"/>
  <c r="I64" i="10"/>
  <c r="I76" i="10"/>
  <c r="I77" i="10"/>
  <c r="I56" i="10"/>
  <c r="I80" i="10"/>
  <c r="I31" i="10"/>
  <c r="I85" i="10"/>
  <c r="I72" i="10"/>
  <c r="I68" i="10"/>
  <c r="I61" i="10"/>
  <c r="I79" i="10"/>
  <c r="I87" i="10"/>
  <c r="I37" i="10"/>
  <c r="I70" i="10"/>
  <c r="I39" i="10"/>
  <c r="I26" i="10"/>
  <c r="I89" i="10"/>
  <c r="I73" i="10"/>
  <c r="I83" i="10"/>
  <c r="I38" i="10"/>
  <c r="I71" i="10"/>
  <c r="I74" i="10"/>
  <c r="I88" i="10"/>
  <c r="I69" i="10"/>
  <c r="I66" i="10"/>
  <c r="I86" i="10"/>
  <c r="I62" i="10"/>
  <c r="I29" i="10"/>
  <c r="I22" i="10"/>
  <c r="R55" i="6"/>
  <c r="U55" i="6" s="1"/>
  <c r="I67" i="10"/>
  <c r="I2" i="10"/>
  <c r="I84" i="10"/>
  <c r="I82" i="10"/>
  <c r="I14" i="10"/>
  <c r="I81" i="10"/>
  <c r="I78" i="10"/>
  <c r="I65" i="10"/>
  <c r="I42" i="10"/>
  <c r="I12" i="10"/>
  <c r="I35" i="10"/>
  <c r="I46" i="10"/>
  <c r="F92" i="10"/>
  <c r="F91" i="10"/>
  <c r="F93" i="10"/>
  <c r="F90" i="10"/>
  <c r="R48" i="6"/>
  <c r="U48" i="6" s="1"/>
  <c r="R78" i="6"/>
  <c r="U78" i="6" s="1"/>
  <c r="F70" i="10"/>
  <c r="F12" i="10"/>
  <c r="F66" i="10"/>
  <c r="F77" i="10"/>
  <c r="F22" i="10"/>
  <c r="F56" i="10"/>
  <c r="F42" i="10"/>
  <c r="R36" i="6"/>
  <c r="U36" i="6" s="1"/>
  <c r="R172" i="6"/>
  <c r="U172" i="6" s="1"/>
  <c r="R79" i="6"/>
  <c r="U79" i="6" s="1"/>
  <c r="R135" i="6"/>
  <c r="U135" i="6" s="1"/>
  <c r="R122" i="6"/>
  <c r="U122" i="6" s="1"/>
  <c r="R149" i="6"/>
  <c r="U149" i="6" s="1"/>
  <c r="R177" i="6"/>
  <c r="U177" i="6" s="1"/>
  <c r="R92" i="6"/>
  <c r="U92" i="6" s="1"/>
  <c r="C154" i="10"/>
  <c r="AQ154" i="10" s="1"/>
  <c r="C173" i="10"/>
  <c r="AR173" i="10" s="1"/>
  <c r="C124" i="10"/>
  <c r="AR124" i="10" s="1"/>
  <c r="C145" i="10"/>
  <c r="C35" i="10"/>
  <c r="C105" i="10"/>
  <c r="C99" i="10"/>
  <c r="C95" i="10"/>
  <c r="C96" i="10"/>
  <c r="R131" i="6"/>
  <c r="U131" i="6" s="1"/>
  <c r="C71" i="10"/>
  <c r="C89" i="10"/>
  <c r="C2" i="10"/>
  <c r="C20" i="10"/>
  <c r="C156" i="10"/>
  <c r="AR156" i="10" s="1"/>
  <c r="C172" i="10"/>
  <c r="AR172" i="10" s="1"/>
  <c r="C30" i="10"/>
  <c r="C83" i="10"/>
  <c r="C122" i="10"/>
  <c r="C190" i="10"/>
  <c r="AR190" i="10" s="1"/>
  <c r="C6" i="10"/>
  <c r="C159" i="10"/>
  <c r="AR159" i="10" s="1"/>
  <c r="C79" i="10"/>
  <c r="C88" i="10"/>
  <c r="C165" i="10"/>
  <c r="C176" i="10"/>
  <c r="AR176" i="10" s="1"/>
  <c r="C163" i="10"/>
  <c r="AQ163" i="10" s="1"/>
  <c r="C65" i="10"/>
  <c r="C116" i="10"/>
  <c r="C166" i="10"/>
  <c r="C54" i="10"/>
  <c r="C177" i="10"/>
  <c r="AR177" i="10" s="1"/>
  <c r="C128" i="10"/>
  <c r="C185" i="10"/>
  <c r="C131" i="10"/>
  <c r="C3" i="10"/>
  <c r="C158" i="10"/>
  <c r="C196" i="10"/>
  <c r="C194" i="10"/>
  <c r="C193" i="10"/>
  <c r="C197" i="10"/>
  <c r="C200" i="10"/>
  <c r="C133" i="10"/>
  <c r="C111" i="10"/>
  <c r="C5" i="10"/>
  <c r="C4" i="10"/>
  <c r="C102" i="10"/>
  <c r="C59" i="10"/>
  <c r="C90" i="10"/>
  <c r="C97" i="10"/>
  <c r="C107" i="10"/>
  <c r="C103" i="10"/>
  <c r="C100" i="10"/>
  <c r="C94" i="10"/>
  <c r="R94" i="6"/>
  <c r="U94" i="6" s="1"/>
  <c r="R96" i="6"/>
  <c r="U96" i="6" s="1"/>
  <c r="R125" i="6"/>
  <c r="U125" i="6" s="1"/>
  <c r="C40" i="10"/>
  <c r="C61" i="10"/>
  <c r="C64" i="10"/>
  <c r="C45" i="10"/>
  <c r="C67" i="10"/>
  <c r="C138" i="10"/>
  <c r="AR138" i="10" s="1"/>
  <c r="C34" i="10"/>
  <c r="AQ34" i="10" s="1"/>
  <c r="C161" i="10"/>
  <c r="C123" i="10"/>
  <c r="C114" i="10"/>
  <c r="C125" i="10"/>
  <c r="C137" i="10"/>
  <c r="C144" i="10"/>
  <c r="AR144" i="10" s="1"/>
  <c r="C73" i="10"/>
  <c r="C80" i="10"/>
  <c r="C153" i="10"/>
  <c r="AR153" i="10" s="1"/>
  <c r="C136" i="10"/>
  <c r="AR136" i="10" s="1"/>
  <c r="C84" i="10"/>
  <c r="C117" i="10"/>
  <c r="C130" i="10"/>
  <c r="C152" i="10"/>
  <c r="AR152" i="10" s="1"/>
  <c r="C180" i="10"/>
  <c r="C189" i="10"/>
  <c r="AR189" i="10" s="1"/>
  <c r="C9" i="10"/>
  <c r="C87" i="10"/>
  <c r="C21" i="10"/>
  <c r="C66" i="10"/>
  <c r="C118" i="10"/>
  <c r="C174" i="10"/>
  <c r="AR174" i="10" s="1"/>
  <c r="C23" i="10"/>
  <c r="C52" i="10"/>
  <c r="C37" i="10"/>
  <c r="C13" i="10"/>
  <c r="C43" i="10"/>
  <c r="C178" i="10"/>
  <c r="C77" i="10"/>
  <c r="C187" i="10"/>
  <c r="C63" i="10"/>
  <c r="C191" i="10"/>
  <c r="C33" i="10"/>
  <c r="C195" i="10"/>
  <c r="C25" i="10"/>
  <c r="C57" i="10"/>
  <c r="C56" i="10"/>
  <c r="C62" i="10"/>
  <c r="C49" i="10"/>
  <c r="C109" i="10"/>
  <c r="C110" i="10"/>
  <c r="C106" i="10"/>
  <c r="C98" i="10"/>
  <c r="C93" i="10"/>
  <c r="C91" i="10"/>
  <c r="C101" i="10"/>
  <c r="C16" i="10"/>
  <c r="C48" i="10"/>
  <c r="C171" i="10"/>
  <c r="AR171" i="10" s="1"/>
  <c r="C139" i="10"/>
  <c r="AQ139" i="10" s="1"/>
  <c r="C7" i="10"/>
  <c r="C121" i="10"/>
  <c r="AQ121" i="10" s="1"/>
  <c r="C53" i="10"/>
  <c r="C155" i="10"/>
  <c r="AR155" i="10" s="1"/>
  <c r="C181" i="10"/>
  <c r="AR181" i="10" s="1"/>
  <c r="C28" i="10"/>
  <c r="C157" i="10"/>
  <c r="AQ157" i="10" s="1"/>
  <c r="C201" i="10"/>
  <c r="C27" i="10"/>
  <c r="C146" i="10"/>
  <c r="C31" i="10"/>
  <c r="C141" i="10"/>
  <c r="AR141" i="10" s="1"/>
  <c r="C188" i="10"/>
  <c r="C149" i="10"/>
  <c r="AR149" i="10" s="1"/>
  <c r="C164" i="10"/>
  <c r="AQ164" i="10" s="1"/>
  <c r="C183" i="10"/>
  <c r="AR183" i="10" s="1"/>
  <c r="C134" i="10"/>
  <c r="AQ134" i="10" s="1"/>
  <c r="C11" i="10"/>
  <c r="C142" i="10"/>
  <c r="AQ142" i="10" s="1"/>
  <c r="C24" i="10"/>
  <c r="C15" i="10"/>
  <c r="C85" i="10"/>
  <c r="C167" i="10"/>
  <c r="C168" i="10"/>
  <c r="AR168" i="10" s="1"/>
  <c r="C78" i="10"/>
  <c r="C86" i="10"/>
  <c r="C60" i="10"/>
  <c r="C175" i="10"/>
  <c r="C140" i="10"/>
  <c r="C170" i="10"/>
  <c r="C143" i="10"/>
  <c r="C147" i="10"/>
  <c r="C70" i="10"/>
  <c r="C47" i="10"/>
  <c r="C119" i="10"/>
  <c r="C132" i="10"/>
  <c r="C12" i="10"/>
  <c r="C199" i="10"/>
  <c r="C42" i="10"/>
  <c r="C46" i="10"/>
  <c r="C113" i="10"/>
  <c r="AQ113" i="10" s="1"/>
  <c r="C108" i="10"/>
  <c r="AR108" i="10" s="1"/>
  <c r="C112" i="10"/>
  <c r="C104" i="10"/>
  <c r="C8" i="10"/>
  <c r="C92" i="10"/>
  <c r="R81" i="6"/>
  <c r="U81" i="6" s="1"/>
  <c r="R406" i="6"/>
  <c r="U406" i="6" s="1"/>
  <c r="R199" i="6"/>
  <c r="U199" i="6" s="1"/>
  <c r="R173" i="6"/>
  <c r="U173" i="6" s="1"/>
  <c r="R223" i="6"/>
  <c r="U223" i="6" s="1"/>
  <c r="R33" i="6"/>
  <c r="U33" i="6" s="1"/>
  <c r="R82" i="6"/>
  <c r="U82" i="6" s="1"/>
  <c r="R121" i="6"/>
  <c r="U121" i="6" s="1"/>
  <c r="R98" i="6"/>
  <c r="U98" i="6" s="1"/>
  <c r="Q211" i="6"/>
  <c r="R141" i="6"/>
  <c r="U141" i="6" s="1"/>
  <c r="R216" i="6"/>
  <c r="U216" i="6" s="1"/>
  <c r="R68" i="6"/>
  <c r="U68" i="6" s="1"/>
  <c r="R47" i="6"/>
  <c r="U47" i="6" s="1"/>
  <c r="R107" i="6"/>
  <c r="U107" i="6" s="1"/>
  <c r="AE40" i="10"/>
  <c r="T122" i="10"/>
  <c r="U115" i="10"/>
  <c r="AD49" i="10"/>
  <c r="Y106" i="10"/>
  <c r="AE4" i="10"/>
  <c r="AA107" i="10"/>
  <c r="W16" i="10"/>
  <c r="AD105" i="10"/>
  <c r="G5" i="10"/>
  <c r="T110" i="10"/>
  <c r="L102" i="10"/>
  <c r="J48" i="10"/>
  <c r="U100" i="10"/>
  <c r="E104" i="10"/>
  <c r="U8" i="10"/>
  <c r="T48" i="10"/>
  <c r="AD96" i="10"/>
  <c r="V90" i="10"/>
  <c r="AG96" i="10"/>
  <c r="N59" i="10"/>
  <c r="G97" i="10"/>
  <c r="S128" i="10"/>
  <c r="S133" i="10"/>
  <c r="AC18" i="10"/>
  <c r="AA125" i="10"/>
  <c r="AG130" i="10"/>
  <c r="AA10" i="10"/>
  <c r="U118" i="10"/>
  <c r="X13" i="10"/>
  <c r="AF60" i="10"/>
  <c r="U131" i="10"/>
  <c r="AD106" i="10"/>
  <c r="AA5" i="10"/>
  <c r="L109" i="10"/>
  <c r="AC107" i="10"/>
  <c r="AA16" i="10"/>
  <c r="Y105" i="10"/>
  <c r="W104" i="10"/>
  <c r="AQ104" i="10" s="1"/>
  <c r="AF99" i="10"/>
  <c r="N102" i="10"/>
  <c r="Y95" i="10"/>
  <c r="G59" i="10"/>
  <c r="U92" i="10"/>
  <c r="V91" i="10"/>
  <c r="K96" i="10"/>
  <c r="J95" i="10"/>
  <c r="X93" i="10"/>
  <c r="T90" i="10"/>
  <c r="AD92" i="10"/>
  <c r="AA90" i="10"/>
  <c r="S97" i="10"/>
  <c r="AC125" i="10"/>
  <c r="U117" i="10"/>
  <c r="Z4" i="10"/>
  <c r="M103" i="10"/>
  <c r="U105" i="10"/>
  <c r="T16" i="10"/>
  <c r="AC100" i="10"/>
  <c r="AA102" i="10"/>
  <c r="X100" i="10"/>
  <c r="AG92" i="10"/>
  <c r="AD90" i="10"/>
  <c r="M90" i="10"/>
  <c r="X95" i="10"/>
  <c r="E94" i="10"/>
  <c r="J99" i="10"/>
  <c r="I98" i="10"/>
  <c r="G96" i="10"/>
  <c r="AG91" i="10"/>
  <c r="AA93" i="10"/>
  <c r="Z92" i="10"/>
  <c r="U123" i="10"/>
  <c r="AG129" i="10"/>
  <c r="U3" i="10"/>
  <c r="U49" i="10"/>
  <c r="M110" i="10"/>
  <c r="X105" i="10"/>
  <c r="E103" i="10"/>
  <c r="T109" i="10"/>
  <c r="AF16" i="10"/>
  <c r="AA101" i="10"/>
  <c r="AD16" i="10"/>
  <c r="AF59" i="10"/>
  <c r="AD93" i="10"/>
  <c r="U96" i="10"/>
  <c r="AG93" i="10"/>
  <c r="T91" i="10"/>
  <c r="S95" i="10"/>
  <c r="C105" i="4"/>
  <c r="D127" i="10"/>
  <c r="AR127" i="10" s="1"/>
  <c r="AD125" i="10"/>
  <c r="V3" i="10"/>
  <c r="Y13" i="10"/>
  <c r="AG60" i="10"/>
  <c r="C93" i="4"/>
  <c r="D114" i="10"/>
  <c r="V117" i="10"/>
  <c r="AH129" i="10"/>
  <c r="G10" i="10"/>
  <c r="V118" i="10"/>
  <c r="AB125" i="10"/>
  <c r="AB10" i="10"/>
  <c r="H116" i="10"/>
  <c r="V131" i="10"/>
  <c r="AB11" i="10"/>
  <c r="C64" i="4"/>
  <c r="AE146" i="10"/>
  <c r="V188" i="10"/>
  <c r="C95" i="4"/>
  <c r="R207" i="6"/>
  <c r="U207" i="6" s="1"/>
  <c r="C116" i="4"/>
  <c r="AE137" i="10"/>
  <c r="R129" i="6"/>
  <c r="U129" i="6" s="1"/>
  <c r="C120" i="4"/>
  <c r="T40" i="10"/>
  <c r="U137" i="10"/>
  <c r="U180" i="10"/>
  <c r="C17" i="4"/>
  <c r="R218" i="6"/>
  <c r="U218" i="6" s="1"/>
  <c r="C111" i="4"/>
  <c r="C57" i="4"/>
  <c r="C112" i="4"/>
  <c r="C89" i="4"/>
  <c r="C44" i="4"/>
  <c r="C100" i="4"/>
  <c r="C63" i="4"/>
  <c r="C118" i="4"/>
  <c r="E64" i="10"/>
  <c r="AB68" i="10"/>
  <c r="Y146" i="10"/>
  <c r="AF137" i="10"/>
  <c r="AD186" i="10"/>
  <c r="AQ186" i="10" s="1"/>
  <c r="AB165" i="10"/>
  <c r="AQ165" i="10" s="1"/>
  <c r="C98" i="4"/>
  <c r="R197" i="6"/>
  <c r="U197" i="6" s="1"/>
  <c r="C106" i="4"/>
  <c r="W68" i="10"/>
  <c r="D68" i="10"/>
  <c r="E161" i="10"/>
  <c r="R127" i="6"/>
  <c r="U127" i="6" s="1"/>
  <c r="C97" i="4"/>
  <c r="R237" i="6"/>
  <c r="U237" i="6" s="1"/>
  <c r="C81" i="4"/>
  <c r="AF53" i="10"/>
  <c r="G45" i="10"/>
  <c r="AB21" i="10"/>
  <c r="C24" i="4"/>
  <c r="R83" i="6"/>
  <c r="U83" i="6" s="1"/>
  <c r="C117" i="4"/>
  <c r="AB45" i="10"/>
  <c r="W137" i="10"/>
  <c r="AB137" i="10"/>
  <c r="E169" i="10"/>
  <c r="AR169" i="10" s="1"/>
  <c r="AB146" i="10"/>
  <c r="AH146" i="10"/>
  <c r="AD51" i="10"/>
  <c r="AD21" i="10"/>
  <c r="C108" i="4"/>
  <c r="N62" i="10"/>
  <c r="N46" i="10"/>
  <c r="N126" i="10"/>
  <c r="M49" i="10"/>
  <c r="F58" i="1"/>
  <c r="F16" i="1"/>
  <c r="R217" i="6"/>
  <c r="U217" i="6" s="1"/>
  <c r="C102" i="4"/>
  <c r="R194" i="6"/>
  <c r="U194" i="6" s="1"/>
  <c r="C90" i="4"/>
  <c r="C69" i="4"/>
  <c r="C107" i="4"/>
  <c r="H145" i="10"/>
  <c r="H140" i="10"/>
  <c r="H3" i="10"/>
  <c r="H41" i="10"/>
  <c r="H170" i="10"/>
  <c r="H77" i="10"/>
  <c r="H86" i="10"/>
  <c r="H131" i="10"/>
  <c r="H76" i="10"/>
  <c r="H60" i="10"/>
  <c r="H175" i="10"/>
  <c r="H178" i="10"/>
  <c r="H132" i="10"/>
  <c r="H57" i="10"/>
  <c r="H62" i="10"/>
  <c r="H133" i="10"/>
  <c r="H118" i="10"/>
  <c r="H65" i="10"/>
  <c r="H158" i="10"/>
  <c r="H55" i="10"/>
  <c r="H147" i="10"/>
  <c r="H70" i="10"/>
  <c r="H191" i="10"/>
  <c r="H47" i="10"/>
  <c r="H33" i="10"/>
  <c r="H78" i="10"/>
  <c r="H167" i="10"/>
  <c r="H166" i="10"/>
  <c r="H13" i="10"/>
  <c r="H135" i="10"/>
  <c r="H43" i="10"/>
  <c r="H185" i="10"/>
  <c r="H192" i="10"/>
  <c r="H119" i="10"/>
  <c r="H25" i="10"/>
  <c r="H194" i="10"/>
  <c r="H195" i="10"/>
  <c r="H197" i="10"/>
  <c r="H58" i="10"/>
  <c r="H12" i="10"/>
  <c r="H199" i="10"/>
  <c r="H56" i="10"/>
  <c r="H46" i="10"/>
  <c r="H126" i="10"/>
  <c r="H49" i="10"/>
  <c r="H54" i="10"/>
  <c r="H23" i="10"/>
  <c r="H22" i="10"/>
  <c r="H52" i="10"/>
  <c r="H37" i="10"/>
  <c r="H128" i="10"/>
  <c r="H187" i="10"/>
  <c r="H143" i="10"/>
  <c r="H63" i="10"/>
  <c r="H193" i="10"/>
  <c r="H120" i="10"/>
  <c r="H198" i="10"/>
  <c r="H42" i="10"/>
  <c r="H196" i="10"/>
  <c r="H200" i="10"/>
  <c r="H35" i="10"/>
  <c r="G201" i="10"/>
  <c r="G118" i="10"/>
  <c r="G37" i="10"/>
  <c r="G60" i="10"/>
  <c r="G41" i="10"/>
  <c r="G187" i="10"/>
  <c r="G194" i="10"/>
  <c r="G57" i="10"/>
  <c r="G120" i="10"/>
  <c r="G197" i="10"/>
  <c r="G42" i="10"/>
  <c r="C101" i="4"/>
  <c r="G65" i="10"/>
  <c r="G167" i="10"/>
  <c r="G54" i="10"/>
  <c r="G23" i="10"/>
  <c r="G128" i="10"/>
  <c r="G13" i="10"/>
  <c r="G185" i="10"/>
  <c r="G86" i="10"/>
  <c r="G175" i="10"/>
  <c r="G145" i="10"/>
  <c r="G170" i="10"/>
  <c r="G143" i="10"/>
  <c r="G147" i="10"/>
  <c r="G158" i="10"/>
  <c r="G192" i="10"/>
  <c r="G196" i="10"/>
  <c r="G58" i="10"/>
  <c r="G195" i="10"/>
  <c r="G62" i="10"/>
  <c r="G126" i="10"/>
  <c r="G166" i="10"/>
  <c r="G22" i="10"/>
  <c r="G135" i="10"/>
  <c r="G131" i="10"/>
  <c r="G178" i="10"/>
  <c r="G140" i="10"/>
  <c r="G77" i="10"/>
  <c r="G63" i="10"/>
  <c r="G70" i="10"/>
  <c r="G47" i="10"/>
  <c r="G55" i="10"/>
  <c r="G119" i="10"/>
  <c r="G12" i="10"/>
  <c r="G200" i="10"/>
  <c r="G199" i="10"/>
  <c r="G133" i="10"/>
  <c r="G49" i="10"/>
  <c r="G78" i="10"/>
  <c r="G52" i="10"/>
  <c r="G43" i="10"/>
  <c r="G76" i="10"/>
  <c r="G3" i="10"/>
  <c r="G191" i="10"/>
  <c r="G33" i="10"/>
  <c r="G25" i="10"/>
  <c r="G132" i="10"/>
  <c r="G193" i="10"/>
  <c r="G35" i="10"/>
  <c r="G56" i="10"/>
  <c r="G198" i="10"/>
  <c r="G46" i="10"/>
  <c r="E89" i="10"/>
  <c r="C84" i="4"/>
  <c r="C96" i="4"/>
  <c r="E2" i="10"/>
  <c r="E123" i="10"/>
  <c r="E49" i="10"/>
  <c r="C51" i="4"/>
  <c r="E22" i="10"/>
  <c r="E37" i="10"/>
  <c r="E158" i="10"/>
  <c r="E70" i="10"/>
  <c r="E132" i="10"/>
  <c r="E198" i="10"/>
  <c r="E58" i="10"/>
  <c r="E200" i="10"/>
  <c r="E133" i="10"/>
  <c r="E78" i="10"/>
  <c r="E118" i="10"/>
  <c r="E167" i="10"/>
  <c r="E86" i="10"/>
  <c r="E76" i="10"/>
  <c r="E175" i="10"/>
  <c r="E140" i="10"/>
  <c r="E41" i="10"/>
  <c r="E77" i="10"/>
  <c r="E135" i="10"/>
  <c r="E33" i="10"/>
  <c r="E187" i="10"/>
  <c r="E63" i="10"/>
  <c r="E120" i="10"/>
  <c r="E192" i="10"/>
  <c r="E25" i="10"/>
  <c r="E199" i="10"/>
  <c r="E23" i="10"/>
  <c r="E52" i="10"/>
  <c r="E128" i="10"/>
  <c r="E55" i="10"/>
  <c r="E147" i="10"/>
  <c r="E191" i="10"/>
  <c r="E57" i="10"/>
  <c r="E42" i="10"/>
  <c r="E197" i="10"/>
  <c r="E12" i="10"/>
  <c r="E196" i="10"/>
  <c r="E35" i="10"/>
  <c r="E62" i="10"/>
  <c r="E54" i="10"/>
  <c r="E65" i="10"/>
  <c r="E166" i="10"/>
  <c r="E131" i="10"/>
  <c r="E60" i="10"/>
  <c r="E178" i="10"/>
  <c r="E145" i="10"/>
  <c r="E3" i="10"/>
  <c r="E170" i="10"/>
  <c r="E13" i="10"/>
  <c r="E43" i="10"/>
  <c r="E185" i="10"/>
  <c r="E47" i="10"/>
  <c r="E143" i="10"/>
  <c r="E193" i="10"/>
  <c r="E119" i="10"/>
  <c r="E194" i="10"/>
  <c r="E195" i="10"/>
  <c r="E56" i="10"/>
  <c r="E46" i="10"/>
  <c r="E126" i="10"/>
  <c r="D162" i="10"/>
  <c r="AQ162" i="10" s="1"/>
  <c r="D78" i="10"/>
  <c r="D166" i="10"/>
  <c r="D140" i="10"/>
  <c r="D77" i="10"/>
  <c r="D37" i="10"/>
  <c r="D135" i="10"/>
  <c r="D60" i="10"/>
  <c r="D158" i="10"/>
  <c r="D70" i="10"/>
  <c r="D120" i="10"/>
  <c r="D195" i="10"/>
  <c r="D42" i="10"/>
  <c r="D196" i="10"/>
  <c r="D56" i="10"/>
  <c r="D49" i="10"/>
  <c r="D167" i="10"/>
  <c r="D145" i="10"/>
  <c r="D170" i="10"/>
  <c r="D52" i="10"/>
  <c r="D13" i="10"/>
  <c r="D185" i="10"/>
  <c r="D76" i="10"/>
  <c r="D63" i="10"/>
  <c r="D147" i="10"/>
  <c r="D193" i="10"/>
  <c r="D119" i="10"/>
  <c r="D194" i="10"/>
  <c r="D198" i="10"/>
  <c r="D12" i="10"/>
  <c r="D199" i="10"/>
  <c r="D126" i="10"/>
  <c r="D65" i="10"/>
  <c r="D54" i="10"/>
  <c r="D41" i="10"/>
  <c r="D22" i="10"/>
  <c r="D131" i="10"/>
  <c r="D178" i="10"/>
  <c r="D143" i="10"/>
  <c r="D33" i="10"/>
  <c r="D192" i="10"/>
  <c r="D25" i="10"/>
  <c r="D57" i="10"/>
  <c r="D58" i="10"/>
  <c r="D35" i="10"/>
  <c r="D118" i="10"/>
  <c r="D3" i="10"/>
  <c r="D23" i="10"/>
  <c r="D128" i="10"/>
  <c r="D43" i="10"/>
  <c r="D86" i="10"/>
  <c r="D175" i="10"/>
  <c r="D55" i="10"/>
  <c r="D187" i="10"/>
  <c r="D191" i="10"/>
  <c r="D47" i="10"/>
  <c r="D132" i="10"/>
  <c r="D62" i="10"/>
  <c r="D197" i="10"/>
  <c r="D200" i="10"/>
  <c r="D46" i="10"/>
  <c r="D133" i="10"/>
  <c r="R51" i="6"/>
  <c r="U51" i="6" s="1"/>
  <c r="C83" i="4"/>
  <c r="C36" i="10"/>
  <c r="R130" i="6"/>
  <c r="U130" i="6" s="1"/>
  <c r="R134" i="6"/>
  <c r="U134" i="6" s="1"/>
  <c r="R239" i="6"/>
  <c r="U239" i="6" s="1"/>
  <c r="C74" i="10"/>
  <c r="R439" i="6"/>
  <c r="U439" i="6" s="1"/>
  <c r="R484" i="6"/>
  <c r="U484" i="6" s="1"/>
  <c r="R30" i="6"/>
  <c r="U30" i="6" s="1"/>
  <c r="R431" i="6"/>
  <c r="U431" i="6" s="1"/>
  <c r="R468" i="6"/>
  <c r="U468" i="6" s="1"/>
  <c r="R206" i="6"/>
  <c r="U206" i="6" s="1"/>
  <c r="R37" i="6"/>
  <c r="U37" i="6" s="1"/>
  <c r="R227" i="6"/>
  <c r="U227" i="6" s="1"/>
  <c r="C140" i="4"/>
  <c r="C126" i="4"/>
  <c r="C67" i="4"/>
  <c r="C28" i="4"/>
  <c r="C92" i="4"/>
  <c r="R475" i="6"/>
  <c r="U475" i="6" s="1"/>
  <c r="C189" i="4"/>
  <c r="C52" i="4"/>
  <c r="C68" i="4"/>
  <c r="C123" i="4"/>
  <c r="C178" i="4"/>
  <c r="C185" i="4"/>
  <c r="C183" i="4"/>
  <c r="C48" i="4"/>
  <c r="R32" i="6"/>
  <c r="U32" i="6" s="1"/>
  <c r="C129" i="4"/>
  <c r="C59" i="4"/>
  <c r="C85" i="4"/>
  <c r="M68" i="10"/>
  <c r="C127" i="4"/>
  <c r="C186" i="4"/>
  <c r="C134" i="4"/>
  <c r="C27" i="4"/>
  <c r="R109" i="6"/>
  <c r="U109" i="6" s="1"/>
  <c r="C172" i="4"/>
  <c r="R420" i="6"/>
  <c r="U420" i="6" s="1"/>
  <c r="C70" i="4"/>
  <c r="R126" i="6"/>
  <c r="U126" i="6" s="1"/>
  <c r="C137" i="4"/>
  <c r="R238" i="6"/>
  <c r="U238" i="6" s="1"/>
  <c r="C181" i="4"/>
  <c r="R73" i="6"/>
  <c r="U73" i="6" s="1"/>
  <c r="C139" i="4"/>
  <c r="C122" i="4"/>
  <c r="C65" i="4"/>
  <c r="C128" i="4"/>
  <c r="C138" i="4"/>
  <c r="AQ160" i="10"/>
  <c r="AQ179" i="10"/>
  <c r="AR160" i="10"/>
  <c r="AR179" i="10"/>
  <c r="R146" i="6"/>
  <c r="U146" i="6" s="1"/>
  <c r="AR184" i="10"/>
  <c r="AQ184" i="10"/>
  <c r="R75" i="6"/>
  <c r="U75" i="6" s="1"/>
  <c r="R140" i="6"/>
  <c r="U140" i="6" s="1"/>
  <c r="R211" i="6"/>
  <c r="U211" i="6" s="1"/>
  <c r="R174" i="6"/>
  <c r="U174" i="6" s="1"/>
  <c r="AR150" i="10"/>
  <c r="AQ150" i="10"/>
  <c r="AQ32" i="10"/>
  <c r="AR182" i="10"/>
  <c r="AQ182" i="10"/>
  <c r="AR151" i="10"/>
  <c r="AQ151" i="10"/>
  <c r="R84" i="6"/>
  <c r="U84" i="6" s="1"/>
  <c r="AR148" i="10"/>
  <c r="AQ148" i="10"/>
  <c r="C187" i="4"/>
  <c r="C155" i="4"/>
  <c r="Q269" i="6"/>
  <c r="T198" i="6"/>
  <c r="Q423" i="6"/>
  <c r="Q378" i="6"/>
  <c r="Q144" i="6"/>
  <c r="Q466" i="6"/>
  <c r="F92" i="1"/>
  <c r="F76" i="1"/>
  <c r="F75" i="1"/>
  <c r="F59" i="1"/>
  <c r="F4" i="1" s="1"/>
  <c r="Q310" i="6"/>
  <c r="Q480" i="6"/>
  <c r="R221" i="6"/>
  <c r="U221" i="6" s="1"/>
  <c r="R46" i="6"/>
  <c r="U46" i="6" s="1"/>
  <c r="R205" i="6"/>
  <c r="U205" i="6" s="1"/>
  <c r="R373" i="6"/>
  <c r="U373" i="6" s="1"/>
  <c r="R470" i="6"/>
  <c r="U470" i="6" s="1"/>
  <c r="R65" i="6"/>
  <c r="U65" i="6" s="1"/>
  <c r="R220" i="6"/>
  <c r="U220" i="6" s="1"/>
  <c r="R77" i="6"/>
  <c r="U77" i="6" s="1"/>
  <c r="R402" i="6"/>
  <c r="U402" i="6" s="1"/>
  <c r="R491" i="6"/>
  <c r="U491" i="6" s="1"/>
  <c r="R170" i="6"/>
  <c r="U170" i="6" s="1"/>
  <c r="R178" i="6"/>
  <c r="U178" i="6" s="1"/>
  <c r="R438" i="6"/>
  <c r="U438" i="6" s="1"/>
  <c r="R409" i="6"/>
  <c r="U409" i="6" s="1"/>
  <c r="R478" i="6"/>
  <c r="U478" i="6" s="1"/>
  <c r="R497" i="6"/>
  <c r="U497" i="6" s="1"/>
  <c r="R143" i="6"/>
  <c r="U143" i="6" s="1"/>
  <c r="R236" i="6"/>
  <c r="U236" i="6" s="1"/>
  <c r="R443" i="6"/>
  <c r="U443" i="6" s="1"/>
  <c r="R212" i="6"/>
  <c r="U212" i="6" s="1"/>
  <c r="R202" i="6"/>
  <c r="U202" i="6" s="1"/>
  <c r="R295" i="6"/>
  <c r="U295" i="6" s="1"/>
  <c r="R375" i="6"/>
  <c r="U375" i="6" s="1"/>
  <c r="R492" i="6"/>
  <c r="U492" i="6" s="1"/>
  <c r="R99" i="6"/>
  <c r="U99" i="6" s="1"/>
  <c r="Q451" i="6"/>
  <c r="Q99" i="6"/>
  <c r="Q132" i="6"/>
  <c r="R444" i="6"/>
  <c r="U444" i="6" s="1"/>
  <c r="R281" i="6"/>
  <c r="U281" i="6" s="1"/>
  <c r="R451" i="6"/>
  <c r="U451" i="6" s="1"/>
  <c r="R110" i="6"/>
  <c r="U110" i="6" s="1"/>
  <c r="Q292" i="6"/>
  <c r="R479" i="6"/>
  <c r="U479" i="6" s="1"/>
  <c r="R39" i="6"/>
  <c r="U39" i="6" s="1"/>
  <c r="R222" i="6"/>
  <c r="U222" i="6" s="1"/>
  <c r="R385" i="6"/>
  <c r="U385" i="6" s="1"/>
  <c r="R150" i="6"/>
  <c r="U150" i="6" s="1"/>
  <c r="R430" i="6"/>
  <c r="U430" i="6" s="1"/>
  <c r="T202" i="6"/>
  <c r="T476" i="6"/>
  <c r="T197" i="6"/>
  <c r="T447" i="6"/>
  <c r="Q415" i="6"/>
  <c r="Q438" i="6"/>
  <c r="T295" i="6"/>
  <c r="T207" i="6"/>
  <c r="T423" i="6"/>
  <c r="Q482" i="6"/>
  <c r="Q61" i="6"/>
  <c r="T292" i="6"/>
  <c r="Q108" i="6"/>
  <c r="T315" i="6"/>
  <c r="R300" i="6"/>
  <c r="U300" i="6" s="1"/>
  <c r="R67" i="6"/>
  <c r="U67" i="6" s="1"/>
  <c r="R240" i="6"/>
  <c r="U240" i="6" s="1"/>
  <c r="Q408" i="6"/>
  <c r="R201" i="6"/>
  <c r="U201" i="6" s="1"/>
  <c r="R489" i="6"/>
  <c r="U489" i="6" s="1"/>
  <c r="R132" i="6"/>
  <c r="U132" i="6" s="1"/>
  <c r="R408" i="6"/>
  <c r="U408" i="6" s="1"/>
  <c r="R60" i="6"/>
  <c r="U60" i="6" s="1"/>
  <c r="R404" i="6"/>
  <c r="U404" i="6" s="1"/>
  <c r="R269" i="6"/>
  <c r="U269" i="6" s="1"/>
  <c r="R179" i="6"/>
  <c r="U179" i="6" s="1"/>
  <c r="R142" i="6"/>
  <c r="U142" i="6" s="1"/>
  <c r="R381" i="6"/>
  <c r="U381" i="6" s="1"/>
  <c r="R457" i="6"/>
  <c r="U457" i="6" s="1"/>
  <c r="R394" i="6"/>
  <c r="U394" i="6" s="1"/>
  <c r="R276" i="6"/>
  <c r="U276" i="6" s="1"/>
  <c r="R40" i="6"/>
  <c r="U40" i="6" s="1"/>
  <c r="R71" i="6"/>
  <c r="U71" i="6" s="1"/>
  <c r="Q96" i="6"/>
  <c r="T408" i="6"/>
  <c r="T482" i="6"/>
  <c r="T314" i="6"/>
  <c r="T269" i="6"/>
  <c r="T144" i="6"/>
  <c r="T132" i="6"/>
  <c r="Q197" i="6"/>
  <c r="Q312" i="6"/>
  <c r="R293" i="6"/>
  <c r="U293" i="6" s="1"/>
  <c r="T451" i="6"/>
  <c r="T108" i="6"/>
  <c r="Q202" i="6"/>
  <c r="Q293" i="6"/>
  <c r="Q95" i="6"/>
  <c r="Q430" i="6"/>
  <c r="C87" i="4"/>
  <c r="Q380" i="6"/>
  <c r="T215" i="6"/>
  <c r="T312" i="6"/>
  <c r="T316" i="6"/>
  <c r="Q395" i="6"/>
  <c r="Q198" i="6"/>
  <c r="Q139" i="6"/>
  <c r="T91" i="6"/>
  <c r="T466" i="6"/>
  <c r="Q295" i="6"/>
  <c r="Q215" i="6"/>
  <c r="Q53" i="6"/>
  <c r="T411" i="6"/>
  <c r="T313" i="6"/>
  <c r="T310" i="6"/>
  <c r="C184" i="4"/>
  <c r="C91" i="4"/>
  <c r="R411" i="6"/>
  <c r="U411" i="6" s="1"/>
  <c r="C326" i="4"/>
  <c r="C121" i="4"/>
  <c r="R310" i="6"/>
  <c r="U310" i="6" s="1"/>
  <c r="C46" i="4"/>
  <c r="R215" i="6"/>
  <c r="U215" i="6" s="1"/>
  <c r="C346" i="4"/>
  <c r="R144" i="6"/>
  <c r="U144" i="6" s="1"/>
  <c r="C244" i="4"/>
  <c r="C150" i="4"/>
  <c r="C151" i="4"/>
  <c r="Q106" i="6"/>
  <c r="C159" i="4"/>
  <c r="C114" i="4"/>
  <c r="C168" i="4"/>
  <c r="Q38" i="6"/>
  <c r="T48" i="6"/>
  <c r="Q444" i="6"/>
  <c r="Q291" i="6"/>
  <c r="T391" i="6"/>
  <c r="Q218" i="6"/>
  <c r="Q128" i="6"/>
  <c r="Q206" i="6"/>
  <c r="T444" i="6"/>
  <c r="T435" i="6"/>
  <c r="T388" i="6"/>
  <c r="C25" i="4"/>
  <c r="R93" i="6"/>
  <c r="U93" i="6" s="1"/>
  <c r="C88" i="4"/>
  <c r="C119" i="4"/>
  <c r="C82" i="4"/>
  <c r="C153" i="4"/>
  <c r="C12" i="4"/>
  <c r="C131" i="4"/>
  <c r="C188" i="4"/>
  <c r="C26" i="4"/>
  <c r="C157" i="4"/>
  <c r="C194" i="4"/>
  <c r="C147" i="4"/>
  <c r="C77" i="4"/>
  <c r="R282" i="6"/>
  <c r="U282" i="6" s="1"/>
  <c r="C32" i="4"/>
  <c r="R168" i="6"/>
  <c r="U168" i="6" s="1"/>
  <c r="C146" i="4"/>
  <c r="R415" i="6"/>
  <c r="U415" i="6" s="1"/>
  <c r="C179" i="4"/>
  <c r="R465" i="6"/>
  <c r="U465" i="6" s="1"/>
  <c r="C103" i="4"/>
  <c r="C19" i="4"/>
  <c r="C21" i="4"/>
  <c r="C177" i="4"/>
  <c r="C193" i="4"/>
  <c r="C115" i="4"/>
  <c r="C75" i="4"/>
  <c r="C180" i="4"/>
  <c r="C29" i="4"/>
  <c r="C16" i="4"/>
  <c r="C86" i="4"/>
  <c r="R100" i="6"/>
  <c r="U100" i="6" s="1"/>
  <c r="R436" i="6"/>
  <c r="U436" i="6" s="1"/>
  <c r="R393" i="6"/>
  <c r="U393" i="6" s="1"/>
  <c r="Q494" i="6"/>
  <c r="Q472" i="6"/>
  <c r="Q311" i="6"/>
  <c r="R305" i="6"/>
  <c r="U305" i="6" s="1"/>
  <c r="R171" i="6"/>
  <c r="U171" i="6" s="1"/>
  <c r="R483" i="6"/>
  <c r="U483" i="6" s="1"/>
  <c r="T377" i="6"/>
  <c r="T275" i="6"/>
  <c r="T103" i="6"/>
  <c r="Q433" i="6"/>
  <c r="Q111" i="6"/>
  <c r="T64" i="6"/>
  <c r="Q307" i="6"/>
  <c r="Q104" i="6"/>
  <c r="Q140" i="6"/>
  <c r="T102" i="6"/>
  <c r="R288" i="6"/>
  <c r="U288" i="6" s="1"/>
  <c r="R66" i="6"/>
  <c r="U66" i="6" s="1"/>
  <c r="Q372" i="6"/>
  <c r="T169" i="6"/>
  <c r="R204" i="6"/>
  <c r="U204" i="6" s="1"/>
  <c r="R176" i="6"/>
  <c r="U176" i="6" s="1"/>
  <c r="Q484" i="6"/>
  <c r="T470" i="6"/>
  <c r="T386" i="6"/>
  <c r="T455" i="6"/>
  <c r="Q44" i="6"/>
  <c r="Q486" i="6"/>
  <c r="T400" i="6"/>
  <c r="Q75" i="6"/>
  <c r="Q275" i="6"/>
  <c r="Q502" i="6"/>
  <c r="Q83" i="6"/>
  <c r="Q101" i="6"/>
  <c r="Q227" i="6"/>
  <c r="Q467" i="6"/>
  <c r="T230" i="6"/>
  <c r="Q296" i="6"/>
  <c r="T75" i="6"/>
  <c r="Q454" i="6"/>
  <c r="Q428" i="6"/>
  <c r="T28" i="6"/>
  <c r="T503" i="6"/>
  <c r="Q495" i="6"/>
  <c r="Q29" i="6"/>
  <c r="T297" i="6"/>
  <c r="Q479" i="6"/>
  <c r="R428" i="6"/>
  <c r="U428" i="6" s="1"/>
  <c r="R151" i="6"/>
  <c r="U151" i="6" s="1"/>
  <c r="R28" i="6"/>
  <c r="U28" i="6" s="1"/>
  <c r="R29" i="6"/>
  <c r="U29" i="6" s="1"/>
  <c r="T471" i="6"/>
  <c r="Q80" i="6"/>
  <c r="Q213" i="6"/>
  <c r="T97" i="6"/>
  <c r="Q281" i="6"/>
  <c r="T218" i="6"/>
  <c r="Q113" i="6"/>
  <c r="T50" i="6"/>
  <c r="T100" i="6"/>
  <c r="T434" i="6"/>
  <c r="T142" i="6"/>
  <c r="T72" i="6"/>
  <c r="Q71" i="6"/>
  <c r="Q400" i="6"/>
  <c r="T273" i="6"/>
  <c r="T296" i="6"/>
  <c r="T380" i="6"/>
  <c r="Q452" i="6"/>
  <c r="T140" i="6"/>
  <c r="Q440" i="6"/>
  <c r="T440" i="6"/>
  <c r="Q498" i="6"/>
  <c r="Q280" i="6"/>
  <c r="T148" i="6"/>
  <c r="T415" i="6"/>
  <c r="T137" i="6"/>
  <c r="Q122" i="6"/>
  <c r="T498" i="6"/>
  <c r="Q196" i="6"/>
  <c r="T375" i="6"/>
  <c r="T505" i="6"/>
  <c r="T58" i="6"/>
  <c r="R461" i="6"/>
  <c r="U461" i="6" s="1"/>
  <c r="R495" i="6"/>
  <c r="U495" i="6" s="1"/>
  <c r="R298" i="6"/>
  <c r="U298" i="6" s="1"/>
  <c r="R234" i="6"/>
  <c r="U234" i="6" s="1"/>
  <c r="R424" i="6"/>
  <c r="U424" i="6" s="1"/>
  <c r="R115" i="6"/>
  <c r="U115" i="6" s="1"/>
  <c r="R427" i="6"/>
  <c r="U427" i="6" s="1"/>
  <c r="R467" i="6"/>
  <c r="U467" i="6" s="1"/>
  <c r="Q40" i="6"/>
  <c r="Q152" i="6"/>
  <c r="Q66" i="6"/>
  <c r="Q409" i="6"/>
  <c r="Q125" i="6"/>
  <c r="T62" i="6"/>
  <c r="Q203" i="6"/>
  <c r="T486" i="6"/>
  <c r="T394" i="6"/>
  <c r="Q199" i="6"/>
  <c r="T122" i="6"/>
  <c r="T38" i="6"/>
  <c r="T195" i="6"/>
  <c r="Q383" i="6"/>
  <c r="Q233" i="6"/>
  <c r="T298" i="6"/>
  <c r="Q442" i="6"/>
  <c r="Q46" i="6"/>
  <c r="Q420" i="6"/>
  <c r="Q239" i="6"/>
  <c r="Q367" i="6"/>
  <c r="Q396" i="6"/>
  <c r="Q138" i="6"/>
  <c r="Q220" i="6"/>
  <c r="Q92" i="6"/>
  <c r="T464" i="6"/>
  <c r="Q305" i="6"/>
  <c r="Q221" i="6"/>
  <c r="T414" i="6"/>
  <c r="Q77" i="6"/>
  <c r="Q303" i="6"/>
  <c r="T452" i="6"/>
  <c r="Q403" i="6"/>
  <c r="Q504" i="6"/>
  <c r="Q214" i="6"/>
  <c r="T180" i="6"/>
  <c r="T60" i="6"/>
  <c r="T59" i="6"/>
  <c r="T130" i="6"/>
  <c r="Q200" i="6"/>
  <c r="Q287" i="6"/>
  <c r="Q81" i="6"/>
  <c r="T450" i="6"/>
  <c r="Q475" i="6"/>
  <c r="T239" i="6"/>
  <c r="T393" i="6"/>
  <c r="Q397" i="6"/>
  <c r="Q173" i="6"/>
  <c r="Q456" i="6"/>
  <c r="Q51" i="6"/>
  <c r="T368" i="6"/>
  <c r="T422" i="6"/>
  <c r="Q100" i="6"/>
  <c r="T173" i="6"/>
  <c r="T433" i="6"/>
  <c r="T61" i="6"/>
  <c r="Q50" i="6"/>
  <c r="Q176" i="6"/>
  <c r="Q37" i="6"/>
  <c r="T99" i="6"/>
  <c r="Q446" i="6"/>
  <c r="Q78" i="6"/>
  <c r="Q174" i="6"/>
  <c r="Q432" i="6"/>
  <c r="Q216" i="6"/>
  <c r="Q93" i="6"/>
  <c r="Q449" i="6"/>
  <c r="Q31" i="6"/>
  <c r="T489" i="6"/>
  <c r="T203" i="6"/>
  <c r="Q145" i="6"/>
  <c r="Q72" i="6"/>
  <c r="T237" i="6"/>
  <c r="Q62" i="6"/>
  <c r="Q485" i="6"/>
  <c r="Q41" i="6"/>
  <c r="T301" i="6"/>
  <c r="T461" i="6"/>
  <c r="T177" i="6"/>
  <c r="T196" i="6"/>
  <c r="T293" i="6"/>
  <c r="T152" i="6"/>
  <c r="Q273" i="6"/>
  <c r="Q421" i="6"/>
  <c r="Q391" i="6"/>
  <c r="Q471" i="6"/>
  <c r="Q179" i="6"/>
  <c r="Q436" i="6"/>
  <c r="Q377" i="6"/>
  <c r="Q488" i="6"/>
  <c r="T211" i="6"/>
  <c r="Q268" i="6"/>
  <c r="Q418" i="6"/>
  <c r="Q393" i="6"/>
  <c r="Q434" i="6"/>
  <c r="Q205" i="6"/>
  <c r="Q419" i="6"/>
  <c r="Q47" i="6"/>
  <c r="Q447" i="6"/>
  <c r="Q73" i="6"/>
  <c r="Q424" i="6"/>
  <c r="Q302" i="6"/>
  <c r="Q194" i="6"/>
  <c r="Q299" i="6"/>
  <c r="Q453" i="6"/>
  <c r="Q286" i="6"/>
  <c r="Q283" i="6"/>
  <c r="Q306" i="6"/>
  <c r="Q52" i="6"/>
  <c r="Q231" i="6"/>
  <c r="Q109" i="6"/>
  <c r="Q290" i="6"/>
  <c r="Q278" i="6"/>
  <c r="Q404" i="6"/>
  <c r="T194" i="6"/>
  <c r="T115" i="6"/>
  <c r="Q441" i="6"/>
  <c r="T69" i="6"/>
  <c r="T151" i="6"/>
  <c r="Q204" i="6"/>
  <c r="Q301" i="6"/>
  <c r="T496" i="6"/>
  <c r="T270" i="6"/>
  <c r="Q67" i="6"/>
  <c r="Q375" i="6"/>
  <c r="Q297" i="6"/>
  <c r="Q235" i="6"/>
  <c r="Q272" i="6"/>
  <c r="Q282" i="6"/>
  <c r="T395" i="6"/>
  <c r="Q150" i="6"/>
  <c r="T438" i="6"/>
  <c r="Q505" i="6"/>
  <c r="Q195" i="6"/>
  <c r="T481" i="6"/>
  <c r="Q55" i="6"/>
  <c r="Q458" i="6"/>
  <c r="Q386" i="6"/>
  <c r="Q32" i="6"/>
  <c r="Q58" i="6"/>
  <c r="Q477" i="6"/>
  <c r="Q91" i="6"/>
  <c r="Q300" i="6"/>
  <c r="T475" i="6"/>
  <c r="Q107" i="6"/>
  <c r="Q65" i="6"/>
  <c r="Q457" i="6"/>
  <c r="Q388" i="6"/>
  <c r="Q426" i="6"/>
  <c r="Q461" i="6"/>
  <c r="Q169" i="6"/>
  <c r="Q33" i="6"/>
  <c r="Q369" i="6"/>
  <c r="Q483" i="6"/>
  <c r="T419" i="6"/>
  <c r="T55" i="6"/>
  <c r="T418" i="6"/>
  <c r="T412" i="6"/>
  <c r="Q431" i="6"/>
  <c r="Q137" i="6"/>
  <c r="T53" i="6"/>
  <c r="T457" i="6"/>
  <c r="Q407" i="6"/>
  <c r="T34" i="6"/>
  <c r="Q464" i="6"/>
  <c r="T280" i="6"/>
  <c r="T484" i="6"/>
  <c r="Q89" i="6"/>
  <c r="Q422" i="6"/>
  <c r="T35" i="6"/>
  <c r="Q102" i="6"/>
  <c r="T402" i="6"/>
  <c r="Q123" i="6"/>
  <c r="T385" i="6"/>
  <c r="T47" i="6"/>
  <c r="Q121" i="6"/>
  <c r="T45" i="6"/>
  <c r="Q276" i="6"/>
  <c r="Q70" i="6"/>
  <c r="T477" i="6"/>
  <c r="N26" i="6"/>
  <c r="R80" i="6"/>
  <c r="U80" i="6" s="1"/>
  <c r="T278" i="6"/>
  <c r="Q435" i="6"/>
  <c r="T199" i="6"/>
  <c r="Q85" i="6"/>
  <c r="Q309" i="6"/>
  <c r="T379" i="6"/>
  <c r="Q141" i="6"/>
  <c r="T424" i="6"/>
  <c r="Q490" i="6"/>
  <c r="T501" i="6"/>
  <c r="T216" i="6"/>
  <c r="Q87" i="6"/>
  <c r="Q42" i="6"/>
  <c r="T445" i="6"/>
  <c r="Q219" i="6"/>
  <c r="T113" i="6"/>
  <c r="Q474" i="6"/>
  <c r="T67" i="6"/>
  <c r="Q223" i="6"/>
  <c r="T222" i="6"/>
  <c r="Q134" i="6"/>
  <c r="T238" i="6"/>
  <c r="T284" i="6"/>
  <c r="T124" i="6"/>
  <c r="Q201" i="6"/>
  <c r="Q74" i="6"/>
  <c r="T390" i="6"/>
  <c r="Q373" i="6"/>
  <c r="T136" i="6"/>
  <c r="Q136" i="6"/>
  <c r="T92" i="6"/>
  <c r="Q448" i="6"/>
  <c r="T373" i="6"/>
  <c r="Q148" i="6"/>
  <c r="T235" i="6"/>
  <c r="Q416" i="6"/>
  <c r="T223" i="6"/>
  <c r="Q115" i="6"/>
  <c r="T299" i="6"/>
  <c r="Q124" i="6"/>
  <c r="T381" i="6"/>
  <c r="Q289" i="6"/>
  <c r="T421" i="6"/>
  <c r="Q284" i="6"/>
  <c r="T485" i="6"/>
  <c r="Q76" i="6"/>
  <c r="T71" i="6"/>
  <c r="Q175" i="6"/>
  <c r="Q146" i="6"/>
  <c r="T70" i="6"/>
  <c r="Q445" i="6"/>
  <c r="T172" i="6"/>
  <c r="T227" i="6"/>
  <c r="T294" i="6"/>
  <c r="Q499" i="6"/>
  <c r="Q36" i="6"/>
  <c r="T279" i="6"/>
  <c r="T499" i="6"/>
  <c r="T85" i="6"/>
  <c r="Q398" i="6"/>
  <c r="T468" i="6"/>
  <c r="T224" i="6"/>
  <c r="Q413" i="6"/>
  <c r="T128" i="6"/>
  <c r="Q30" i="6"/>
  <c r="Q60" i="6"/>
  <c r="T446" i="6"/>
  <c r="Q414" i="6"/>
  <c r="T44" i="6"/>
  <c r="T234" i="6"/>
  <c r="Q382" i="6"/>
  <c r="T463" i="6"/>
  <c r="Q171" i="6"/>
  <c r="T488" i="6"/>
  <c r="Q217" i="6"/>
  <c r="T174" i="6"/>
  <c r="T478" i="6"/>
  <c r="Q177" i="6"/>
  <c r="T283" i="6"/>
  <c r="Q308" i="6"/>
  <c r="T425" i="6"/>
  <c r="T483" i="6"/>
  <c r="T285" i="6"/>
  <c r="Q82" i="6"/>
  <c r="T413" i="6"/>
  <c r="T40" i="6"/>
  <c r="Q69" i="6"/>
  <c r="Q481" i="6"/>
  <c r="T98" i="6"/>
  <c r="Q274" i="6"/>
  <c r="T426" i="6"/>
  <c r="T417" i="6"/>
  <c r="Q35" i="6"/>
  <c r="T228" i="6"/>
  <c r="T300" i="6"/>
  <c r="Q151" i="6"/>
  <c r="Q271" i="6"/>
  <c r="T73" i="6"/>
  <c r="Q501" i="6"/>
  <c r="T430" i="6"/>
  <c r="Q410" i="6"/>
  <c r="T175" i="6"/>
  <c r="T371" i="6"/>
  <c r="Q496" i="6"/>
  <c r="T146" i="6"/>
  <c r="T494" i="6"/>
  <c r="Q401" i="6"/>
  <c r="T83" i="6"/>
  <c r="T68" i="6"/>
  <c r="Q429" i="6"/>
  <c r="Q84" i="6"/>
  <c r="T231" i="6"/>
  <c r="T429" i="6"/>
  <c r="Q170" i="6"/>
  <c r="T448" i="6"/>
  <c r="Q230" i="6"/>
  <c r="T81" i="6"/>
  <c r="T398" i="6"/>
  <c r="Q238" i="6"/>
  <c r="T82" i="6"/>
  <c r="T30" i="6"/>
  <c r="T79" i="6"/>
  <c r="Q142" i="6"/>
  <c r="Q392" i="6"/>
  <c r="T497" i="6"/>
  <c r="T111" i="6"/>
  <c r="Q406" i="6"/>
  <c r="Q234" i="6"/>
  <c r="T406" i="6"/>
  <c r="T171" i="6"/>
  <c r="Q135" i="6"/>
  <c r="T29" i="6"/>
  <c r="T387" i="6"/>
  <c r="T80" i="6"/>
  <c r="Q240" i="6"/>
  <c r="Q478" i="6"/>
  <c r="T141" i="6"/>
  <c r="Q94" i="6"/>
  <c r="T76" i="6"/>
  <c r="Q425" i="6"/>
  <c r="T112" i="6"/>
  <c r="T134" i="6"/>
  <c r="Q469" i="6"/>
  <c r="T31" i="6"/>
  <c r="Q285" i="6"/>
  <c r="T469" i="6"/>
  <c r="Q34" i="6"/>
  <c r="T123" i="6"/>
  <c r="T500" i="6"/>
  <c r="Q270" i="6"/>
  <c r="T274" i="6"/>
  <c r="T479" i="6"/>
  <c r="Q228" i="6"/>
  <c r="T416" i="6"/>
  <c r="Q450" i="6"/>
  <c r="T437" i="6"/>
  <c r="Q90" i="6"/>
  <c r="T179" i="6"/>
  <c r="T271" i="6"/>
  <c r="Q368" i="6"/>
  <c r="T176" i="6"/>
  <c r="T453" i="6"/>
  <c r="Q463" i="6"/>
  <c r="T204" i="6"/>
  <c r="T372" i="6"/>
  <c r="Q45" i="6"/>
  <c r="T221" i="6"/>
  <c r="T487" i="6"/>
  <c r="Q412" i="6"/>
  <c r="T460" i="6"/>
  <c r="Q437" i="6"/>
  <c r="T490" i="6"/>
  <c r="Q49" i="6"/>
  <c r="T89" i="6"/>
  <c r="T502" i="6"/>
  <c r="Q394" i="6"/>
  <c r="T94" i="6"/>
  <c r="T93" i="6"/>
  <c r="Q465" i="6"/>
  <c r="T436" i="6"/>
  <c r="T217" i="6"/>
  <c r="Q402" i="6"/>
  <c r="T104" i="6"/>
  <c r="T276" i="6"/>
  <c r="Q222" i="6"/>
  <c r="T281" i="6"/>
  <c r="Q468" i="6"/>
  <c r="T493" i="6"/>
  <c r="T431" i="6"/>
  <c r="T367" i="6"/>
  <c r="Q460" i="6"/>
  <c r="Q493" i="6"/>
  <c r="T49" i="6"/>
  <c r="T220" i="6"/>
  <c r="T378" i="6"/>
  <c r="Q143" i="6"/>
  <c r="Q103" i="6"/>
  <c r="T311" i="6"/>
  <c r="T308" i="6"/>
  <c r="Q503" i="6"/>
  <c r="T225" i="6"/>
  <c r="Q462" i="6"/>
  <c r="T291" i="6"/>
  <c r="Q455" i="6"/>
  <c r="T376" i="6"/>
  <c r="T303" i="6"/>
  <c r="T306" i="6"/>
  <c r="Q64" i="6"/>
  <c r="T95" i="6"/>
  <c r="Q459" i="6"/>
  <c r="T288" i="6"/>
  <c r="Q110" i="6"/>
  <c r="T305" i="6"/>
  <c r="T495" i="6"/>
  <c r="T107" i="6"/>
  <c r="T213" i="6"/>
  <c r="Q470" i="6"/>
  <c r="T232" i="6"/>
  <c r="T454" i="6"/>
  <c r="Q374" i="6"/>
  <c r="T57" i="6"/>
  <c r="T201" i="6"/>
  <c r="Q399" i="6"/>
  <c r="T41" i="6"/>
  <c r="T39" i="6"/>
  <c r="Q298" i="6"/>
  <c r="T178" i="6"/>
  <c r="T382" i="6"/>
  <c r="T96" i="6"/>
  <c r="Q389" i="6"/>
  <c r="T33" i="6"/>
  <c r="Q149" i="6"/>
  <c r="T168" i="6"/>
  <c r="Q105" i="6"/>
  <c r="T84" i="6"/>
  <c r="T268" i="6"/>
  <c r="Q473" i="6"/>
  <c r="T125" i="6"/>
  <c r="Q68" i="6"/>
  <c r="T36" i="6"/>
  <c r="T214" i="6"/>
  <c r="Q224" i="6"/>
  <c r="T409" i="6"/>
  <c r="T90" i="6"/>
  <c r="Q439" i="6"/>
  <c r="T66" i="6"/>
  <c r="Q225" i="6"/>
  <c r="T229" i="6"/>
  <c r="T56" i="6"/>
  <c r="Q304" i="6"/>
  <c r="T147" i="6"/>
  <c r="Q237" i="6"/>
  <c r="T51" i="6"/>
  <c r="Q147" i="6"/>
  <c r="Q226" i="6"/>
  <c r="T410" i="6"/>
  <c r="T52" i="6"/>
  <c r="T456" i="6"/>
  <c r="Q97" i="6"/>
  <c r="T401" i="6"/>
  <c r="Q172" i="6"/>
  <c r="T74" i="6"/>
  <c r="Q491" i="6"/>
  <c r="T428" i="6"/>
  <c r="T77" i="6"/>
  <c r="Q86" i="6"/>
  <c r="T473" i="6"/>
  <c r="T277" i="6"/>
  <c r="Q417" i="6"/>
  <c r="T369" i="6"/>
  <c r="T212" i="6"/>
  <c r="T389" i="6"/>
  <c r="Q385" i="6"/>
  <c r="Q236" i="6"/>
  <c r="T131" i="6"/>
  <c r="T474" i="6"/>
  <c r="Q168" i="6"/>
  <c r="T109" i="6"/>
  <c r="T200" i="6"/>
  <c r="Q133" i="6"/>
  <c r="T32" i="6"/>
  <c r="T504" i="6"/>
  <c r="Q492" i="6"/>
  <c r="T106" i="6"/>
  <c r="T54" i="6"/>
  <c r="Q387" i="6"/>
  <c r="T272" i="6"/>
  <c r="Q376" i="6"/>
  <c r="Q405" i="6"/>
  <c r="T465" i="6"/>
  <c r="T37" i="6"/>
  <c r="Q497" i="6"/>
  <c r="T439" i="6"/>
  <c r="T290" i="6"/>
  <c r="T420" i="6"/>
  <c r="T87" i="6"/>
  <c r="Q112" i="6"/>
  <c r="Q229" i="6"/>
  <c r="T441" i="6"/>
  <c r="T121" i="6"/>
  <c r="T472" i="6"/>
  <c r="T383" i="6"/>
  <c r="Q56" i="6"/>
  <c r="Q63" i="6"/>
  <c r="T307" i="6"/>
  <c r="T304" i="6"/>
  <c r="Q129" i="6"/>
  <c r="T139" i="6"/>
  <c r="T309" i="6"/>
  <c r="Q131" i="6"/>
  <c r="T480" i="6"/>
  <c r="Q427" i="6"/>
  <c r="T443" i="6"/>
  <c r="Q130" i="6"/>
  <c r="T63" i="6"/>
  <c r="T392" i="6"/>
  <c r="Q288" i="6"/>
  <c r="T404" i="6"/>
  <c r="T226" i="6"/>
  <c r="T459" i="6"/>
  <c r="T449" i="6"/>
  <c r="Q126" i="6"/>
  <c r="T46" i="6"/>
  <c r="T110" i="6"/>
  <c r="T138" i="6"/>
  <c r="Q59" i="6"/>
  <c r="T126" i="6"/>
  <c r="Q489" i="6"/>
  <c r="T287" i="6"/>
  <c r="T397" i="6"/>
  <c r="Q487" i="6"/>
  <c r="T427" i="6"/>
  <c r="Q390" i="6"/>
  <c r="T396" i="6"/>
  <c r="T101" i="6"/>
  <c r="Q232" i="6"/>
  <c r="T491" i="6"/>
  <c r="Q57" i="6"/>
  <c r="T88" i="6"/>
  <c r="T219" i="6"/>
  <c r="Q39" i="6"/>
  <c r="T374" i="6"/>
  <c r="T145" i="6"/>
  <c r="Q88" i="6"/>
  <c r="T399" i="6"/>
  <c r="T432" i="6"/>
  <c r="T43" i="6"/>
  <c r="Q277" i="6"/>
  <c r="Q212" i="6"/>
  <c r="T78" i="6"/>
  <c r="T302" i="6"/>
  <c r="Q178" i="6"/>
  <c r="T286" i="6"/>
  <c r="T467" i="6"/>
  <c r="Q98" i="6"/>
  <c r="T150" i="6"/>
  <c r="Q500" i="6"/>
  <c r="T407" i="6"/>
  <c r="T236" i="6"/>
  <c r="Q384" i="6"/>
  <c r="T129" i="6"/>
  <c r="Q379" i="6"/>
  <c r="T384" i="6"/>
  <c r="T462" i="6"/>
  <c r="T289" i="6"/>
  <c r="Q180" i="6"/>
  <c r="T149" i="6"/>
  <c r="Q381" i="6"/>
  <c r="T127" i="6"/>
  <c r="T42" i="6"/>
  <c r="Q127" i="6"/>
  <c r="T205" i="6"/>
  <c r="T133" i="6"/>
  <c r="Q79" i="6"/>
  <c r="T403" i="6"/>
  <c r="T105" i="6"/>
  <c r="Q54" i="6"/>
  <c r="T86" i="6"/>
  <c r="T143" i="6"/>
  <c r="Q43" i="6"/>
  <c r="T492" i="6"/>
  <c r="T206" i="6"/>
  <c r="Q370" i="6"/>
  <c r="T135" i="6"/>
  <c r="T370" i="6"/>
  <c r="Q443" i="6"/>
  <c r="T240" i="6"/>
  <c r="Q279" i="6"/>
  <c r="T233" i="6"/>
  <c r="T170" i="6"/>
  <c r="Q28" i="6"/>
  <c r="T458" i="6"/>
  <c r="T442" i="6"/>
  <c r="Q294" i="6"/>
  <c r="T282" i="6"/>
  <c r="T405" i="6"/>
  <c r="T65" i="6"/>
  <c r="AR2" i="10" l="1"/>
  <c r="AR115" i="10"/>
  <c r="AR111" i="10"/>
  <c r="AQ28" i="10"/>
  <c r="AR24" i="10"/>
  <c r="AR20" i="10"/>
  <c r="AQ19" i="10"/>
  <c r="AR154" i="10"/>
  <c r="AR44" i="10"/>
  <c r="AQ44" i="10"/>
  <c r="AQ30" i="10"/>
  <c r="AR19" i="10"/>
  <c r="AQ18" i="10"/>
  <c r="AQ36" i="10"/>
  <c r="AQ17" i="10"/>
  <c r="AR18" i="10"/>
  <c r="AR34" i="10"/>
  <c r="AQ50" i="10"/>
  <c r="AQ108" i="10"/>
  <c r="AR17" i="10"/>
  <c r="AR61" i="10"/>
  <c r="AQ9" i="10"/>
  <c r="AQ172" i="10"/>
  <c r="AQ190" i="10"/>
  <c r="AR15" i="10"/>
  <c r="AR28" i="10"/>
  <c r="AQ111" i="10"/>
  <c r="AQ177" i="10"/>
  <c r="AQ149" i="10"/>
  <c r="AR121" i="10"/>
  <c r="AR7" i="10"/>
  <c r="AR69" i="10"/>
  <c r="AQ69" i="10"/>
  <c r="AQ88" i="10"/>
  <c r="AQ14" i="10"/>
  <c r="AR67" i="10"/>
  <c r="AR163" i="10"/>
  <c r="AR82" i="10"/>
  <c r="AQ7" i="10"/>
  <c r="AR134" i="10"/>
  <c r="AQ181" i="10"/>
  <c r="AQ51" i="10"/>
  <c r="AR122" i="10"/>
  <c r="AR29" i="10"/>
  <c r="AR38" i="10"/>
  <c r="AQ72" i="10"/>
  <c r="AR113" i="10"/>
  <c r="AQ124" i="10"/>
  <c r="AR88" i="10"/>
  <c r="AQ38" i="10"/>
  <c r="AR157" i="10"/>
  <c r="AR9" i="10"/>
  <c r="AR72" i="10"/>
  <c r="AR53" i="10"/>
  <c r="AQ171" i="10"/>
  <c r="AR30" i="10"/>
  <c r="AQ29" i="10"/>
  <c r="AQ82" i="10"/>
  <c r="AR75" i="10"/>
  <c r="AR39" i="10"/>
  <c r="AQ79" i="10"/>
  <c r="AQ73" i="10"/>
  <c r="AR14" i="10"/>
  <c r="AQ81" i="10"/>
  <c r="AQ39" i="10"/>
  <c r="AR201" i="10"/>
  <c r="AR81" i="10"/>
  <c r="AR73" i="10"/>
  <c r="AQ117" i="10"/>
  <c r="AR5" i="10"/>
  <c r="AQ53" i="10"/>
  <c r="AQ5" i="10"/>
  <c r="AR165" i="10"/>
  <c r="AR51" i="10"/>
  <c r="AR117" i="10"/>
  <c r="AR164" i="10"/>
  <c r="AR142" i="10"/>
  <c r="AR129" i="10"/>
  <c r="AQ95" i="10"/>
  <c r="AQ130" i="10"/>
  <c r="AQ87" i="10"/>
  <c r="AQ153" i="10"/>
  <c r="AR85" i="10"/>
  <c r="AR116" i="10"/>
  <c r="AR27" i="10"/>
  <c r="AQ83" i="10"/>
  <c r="AR66" i="10"/>
  <c r="AQ71" i="10"/>
  <c r="AR26" i="10"/>
  <c r="AR130" i="10"/>
  <c r="AQ173" i="10"/>
  <c r="AQ144" i="10"/>
  <c r="AR10" i="10"/>
  <c r="AR83" i="10"/>
  <c r="AR80" i="10"/>
  <c r="AQ26" i="10"/>
  <c r="AQ183" i="10"/>
  <c r="AR139" i="10"/>
  <c r="AQ176" i="10"/>
  <c r="AQ155" i="10"/>
  <c r="AQ152" i="10"/>
  <c r="AQ127" i="10"/>
  <c r="AQ159" i="10"/>
  <c r="AQ67" i="10"/>
  <c r="AQ136" i="10"/>
  <c r="AQ75" i="10"/>
  <c r="AR87" i="10"/>
  <c r="AQ174" i="10"/>
  <c r="AQ129" i="10"/>
  <c r="AQ20" i="10"/>
  <c r="AQ141" i="10"/>
  <c r="AQ115" i="10"/>
  <c r="AQ24" i="10"/>
  <c r="AQ168" i="10"/>
  <c r="AR89" i="10"/>
  <c r="AR64" i="10"/>
  <c r="AQ66" i="10"/>
  <c r="AQ80" i="10"/>
  <c r="AQ10" i="10"/>
  <c r="AR84" i="10"/>
  <c r="AR79" i="10"/>
  <c r="AR71" i="10"/>
  <c r="AQ122" i="10"/>
  <c r="AR6" i="10"/>
  <c r="AR8" i="10"/>
  <c r="AR31" i="10"/>
  <c r="AQ156" i="10"/>
  <c r="AQ15" i="10"/>
  <c r="AQ138" i="10"/>
  <c r="AQ31" i="10"/>
  <c r="AQ27" i="10"/>
  <c r="AQ6" i="10"/>
  <c r="AQ84" i="10"/>
  <c r="AQ8" i="10"/>
  <c r="AQ61" i="10"/>
  <c r="AQ2" i="10"/>
  <c r="AQ116" i="10"/>
  <c r="AR180" i="10"/>
  <c r="AR74" i="10"/>
  <c r="AR188" i="10"/>
  <c r="AR114" i="10"/>
  <c r="AR161" i="10"/>
  <c r="AR92" i="10"/>
  <c r="AR106" i="10"/>
  <c r="AR11" i="10"/>
  <c r="AR48" i="10"/>
  <c r="AR93" i="10"/>
  <c r="AQ161" i="10"/>
  <c r="AQ188" i="10"/>
  <c r="AQ93" i="10"/>
  <c r="AQ48" i="10"/>
  <c r="AQ92" i="10"/>
  <c r="AQ106" i="10"/>
  <c r="AQ85" i="10"/>
  <c r="AQ189" i="10"/>
  <c r="AR21" i="10"/>
  <c r="AQ11" i="10"/>
  <c r="AQ123" i="10"/>
  <c r="AQ201" i="10"/>
  <c r="AR97" i="10"/>
  <c r="AR135" i="10"/>
  <c r="AQ114" i="10"/>
  <c r="AQ193" i="10"/>
  <c r="AR96" i="10"/>
  <c r="AQ125" i="10"/>
  <c r="AQ97" i="10"/>
  <c r="AR146" i="10"/>
  <c r="AR137" i="10"/>
  <c r="AR104" i="10"/>
  <c r="AR90" i="10"/>
  <c r="AR186" i="10"/>
  <c r="AR78" i="10"/>
  <c r="AQ96" i="10"/>
  <c r="AR107" i="10"/>
  <c r="AR91" i="10"/>
  <c r="AR100" i="10"/>
  <c r="AQ21" i="10"/>
  <c r="AQ45" i="10"/>
  <c r="AR105" i="10"/>
  <c r="AR125" i="10"/>
  <c r="AQ146" i="10"/>
  <c r="AQ107" i="10"/>
  <c r="AQ100" i="10"/>
  <c r="AQ91" i="10"/>
  <c r="AQ105" i="10"/>
  <c r="AQ137" i="10"/>
  <c r="AQ64" i="10"/>
  <c r="AQ180" i="10"/>
  <c r="AQ90" i="10"/>
  <c r="AR95" i="10"/>
  <c r="AQ169" i="10"/>
  <c r="AR37" i="10"/>
  <c r="AR131" i="10"/>
  <c r="AR45" i="10"/>
  <c r="AR123" i="10"/>
  <c r="AR68" i="10"/>
  <c r="AR132" i="10"/>
  <c r="AQ140" i="10"/>
  <c r="AQ119" i="10"/>
  <c r="AR119" i="10"/>
  <c r="AQ131" i="10"/>
  <c r="AQ42" i="10"/>
  <c r="AR133" i="10"/>
  <c r="AQ25" i="10"/>
  <c r="AR63" i="10"/>
  <c r="AR200" i="10"/>
  <c r="AR58" i="10"/>
  <c r="AR110" i="10"/>
  <c r="AQ65" i="10"/>
  <c r="AQ76" i="10"/>
  <c r="AQ101" i="10"/>
  <c r="AR162" i="10"/>
  <c r="AQ70" i="10"/>
  <c r="AQ132" i="10"/>
  <c r="AR36" i="10"/>
  <c r="AR3" i="10"/>
  <c r="AQ77" i="10"/>
  <c r="AQ78" i="10"/>
  <c r="AR109" i="10"/>
  <c r="AR12" i="10"/>
  <c r="AQ143" i="10"/>
  <c r="AQ109" i="10"/>
  <c r="AQ94" i="10"/>
  <c r="AR70" i="10"/>
  <c r="AR193" i="10"/>
  <c r="AR76" i="10"/>
  <c r="AQ197" i="10"/>
  <c r="AR140" i="10"/>
  <c r="AQ74" i="10"/>
  <c r="AR101" i="10"/>
  <c r="AQ3" i="10"/>
  <c r="AR196" i="10"/>
  <c r="AQ200" i="10"/>
  <c r="AR94" i="10"/>
  <c r="AR62" i="10"/>
  <c r="AQ86" i="10"/>
  <c r="AQ41" i="10"/>
  <c r="AR191" i="10"/>
  <c r="AQ16" i="10"/>
  <c r="AQ46" i="10"/>
  <c r="AR170" i="10"/>
  <c r="AQ63" i="10"/>
  <c r="AR41" i="10"/>
  <c r="AQ62" i="10"/>
  <c r="AQ135" i="10"/>
  <c r="AR25" i="10"/>
  <c r="AQ120" i="10"/>
  <c r="AQ126" i="10"/>
  <c r="AR166" i="10"/>
  <c r="AR46" i="10"/>
  <c r="AR102" i="10"/>
  <c r="AQ54" i="10"/>
  <c r="AR35" i="10"/>
  <c r="AR42" i="10"/>
  <c r="AQ52" i="10"/>
  <c r="AQ199" i="10"/>
  <c r="AR98" i="10"/>
  <c r="AQ37" i="10"/>
  <c r="AR33" i="10"/>
  <c r="AR43" i="10"/>
  <c r="AR49" i="10"/>
  <c r="AR55" i="10"/>
  <c r="AR77" i="10"/>
  <c r="AQ192" i="10"/>
  <c r="AQ187" i="10"/>
  <c r="AQ89" i="10"/>
  <c r="AQ33" i="10"/>
  <c r="AQ166" i="10"/>
  <c r="AQ35" i="10"/>
  <c r="AR192" i="10"/>
  <c r="AR187" i="10"/>
  <c r="AR86" i="10"/>
  <c r="AR52" i="10"/>
  <c r="AQ196" i="10"/>
  <c r="AQ55" i="10"/>
  <c r="AQ43" i="10"/>
  <c r="AR199" i="10"/>
  <c r="AQ98" i="10"/>
  <c r="AQ102" i="10"/>
  <c r="AQ118" i="10"/>
  <c r="AQ12" i="10"/>
  <c r="AQ170" i="10"/>
  <c r="AQ49" i="10"/>
  <c r="AR54" i="10"/>
  <c r="AQ47" i="10"/>
  <c r="AQ175" i="10"/>
  <c r="AR198" i="10"/>
  <c r="AR147" i="10"/>
  <c r="AQ23" i="10"/>
  <c r="AR112" i="10"/>
  <c r="AQ57" i="10"/>
  <c r="AQ22" i="10"/>
  <c r="AR4" i="10"/>
  <c r="AR185" i="10"/>
  <c r="AQ99" i="10"/>
  <c r="AR118" i="10"/>
  <c r="AR56" i="10"/>
  <c r="AR195" i="10"/>
  <c r="AR126" i="10"/>
  <c r="AR194" i="10"/>
  <c r="AR13" i="10"/>
  <c r="AQ178" i="10"/>
  <c r="AR65" i="10"/>
  <c r="AR59" i="10"/>
  <c r="AQ191" i="10"/>
  <c r="AQ128" i="10"/>
  <c r="AR16" i="10"/>
  <c r="AR120" i="10"/>
  <c r="AQ110" i="10"/>
  <c r="AR167" i="10"/>
  <c r="AQ133" i="10"/>
  <c r="AQ58" i="10"/>
  <c r="AR158" i="10"/>
  <c r="AQ56" i="10"/>
  <c r="AQ158" i="10"/>
  <c r="AR178" i="10"/>
  <c r="AQ59" i="10"/>
  <c r="AQ13" i="10"/>
  <c r="AQ167" i="10"/>
  <c r="AQ194" i="10"/>
  <c r="AR128" i="10"/>
  <c r="AR145" i="10"/>
  <c r="AR60" i="10"/>
  <c r="AQ195" i="10"/>
  <c r="AQ198" i="10"/>
  <c r="AR47" i="10"/>
  <c r="AR23" i="10"/>
  <c r="AR197" i="10"/>
  <c r="AQ112" i="10"/>
  <c r="AQ60" i="10"/>
  <c r="AQ4" i="10"/>
  <c r="AR143" i="10"/>
  <c r="AQ145" i="10"/>
  <c r="AQ185" i="10"/>
  <c r="AR99" i="10"/>
  <c r="AR57" i="10"/>
  <c r="AQ147" i="10"/>
  <c r="AR22" i="10"/>
  <c r="AR175" i="10"/>
  <c r="AQ68" i="10"/>
  <c r="AQ103" i="10"/>
  <c r="AR103" i="10"/>
  <c r="AR40" i="10"/>
  <c r="AQ40" i="10"/>
  <c r="R297" i="6"/>
  <c r="U297" i="6" s="1"/>
  <c r="R195" i="6"/>
  <c r="U195" i="6" s="1"/>
  <c r="R453" i="6"/>
  <c r="U453" i="6" s="1"/>
  <c r="D82" i="4" l="1"/>
  <c r="E405" i="4" l="1"/>
  <c r="E341" i="4"/>
  <c r="E277" i="4"/>
  <c r="E213" i="4"/>
  <c r="E168" i="4"/>
  <c r="E119" i="4"/>
  <c r="E360" i="4"/>
  <c r="E296" i="4"/>
  <c r="E232" i="4"/>
  <c r="E177" i="4"/>
  <c r="E131" i="4"/>
  <c r="E359" i="4"/>
  <c r="E295" i="4"/>
  <c r="E231" i="4"/>
  <c r="E15" i="4"/>
  <c r="E130" i="4"/>
  <c r="E370" i="4"/>
  <c r="E306" i="4"/>
  <c r="E242" i="4"/>
  <c r="E183" i="4"/>
  <c r="E45" i="4"/>
  <c r="E385" i="4"/>
  <c r="E321" i="4"/>
  <c r="E257" i="4"/>
  <c r="E193" i="4"/>
  <c r="E150" i="4"/>
  <c r="E404" i="4"/>
  <c r="E340" i="4"/>
  <c r="E276" i="4"/>
  <c r="E212" i="4"/>
  <c r="E167" i="4"/>
  <c r="E403" i="4"/>
  <c r="E339" i="4"/>
  <c r="E275" i="4"/>
  <c r="E211" i="4"/>
  <c r="E66" i="4"/>
  <c r="E117" i="4"/>
  <c r="E350" i="4"/>
  <c r="E286" i="4"/>
  <c r="E222" i="4"/>
  <c r="E19" i="4"/>
  <c r="E397" i="4"/>
  <c r="E333" i="4"/>
  <c r="E269" i="4"/>
  <c r="E205" i="4"/>
  <c r="E161" i="4"/>
  <c r="E115" i="4"/>
  <c r="E352" i="4"/>
  <c r="E288" i="4"/>
  <c r="E224" i="4"/>
  <c r="E69" i="4"/>
  <c r="E57" i="4"/>
  <c r="E351" i="4"/>
  <c r="E287" i="4"/>
  <c r="E223" i="4"/>
  <c r="E68" i="4"/>
  <c r="E126" i="4"/>
  <c r="E362" i="4"/>
  <c r="E298" i="4"/>
  <c r="E234" i="4"/>
  <c r="E178" i="4"/>
  <c r="E133" i="4"/>
  <c r="E24" i="4"/>
  <c r="E345" i="4"/>
  <c r="E281" i="4"/>
  <c r="E217" i="4"/>
  <c r="E29" i="4"/>
  <c r="E10" i="4"/>
  <c r="E364" i="4"/>
  <c r="E300" i="4"/>
  <c r="E236" i="4"/>
  <c r="E180" i="4"/>
  <c r="E135" i="4"/>
  <c r="E363" i="4"/>
  <c r="E299" i="4"/>
  <c r="E235" i="4"/>
  <c r="E179" i="4"/>
  <c r="E134" i="4"/>
  <c r="E374" i="4"/>
  <c r="E310" i="4"/>
  <c r="E246" i="4"/>
  <c r="E186" i="4"/>
  <c r="E142" i="4"/>
  <c r="E51" i="4"/>
  <c r="D396" i="4"/>
  <c r="D332" i="4"/>
  <c r="D268" i="4"/>
  <c r="D204" i="4"/>
  <c r="D160" i="4"/>
  <c r="E17" i="4"/>
  <c r="D359" i="4"/>
  <c r="D295" i="4"/>
  <c r="D231" i="4"/>
  <c r="D15" i="4"/>
  <c r="E114" i="4"/>
  <c r="D314" i="4"/>
  <c r="D190" i="4"/>
  <c r="D353" i="4"/>
  <c r="D225" i="4"/>
  <c r="D27" i="4"/>
  <c r="D318" i="4"/>
  <c r="D81" i="4"/>
  <c r="D405" i="4"/>
  <c r="E44" i="4"/>
  <c r="D376" i="4"/>
  <c r="D312" i="4"/>
  <c r="D248" i="4"/>
  <c r="D188" i="4"/>
  <c r="D144" i="4"/>
  <c r="D403" i="4"/>
  <c r="D339" i="4"/>
  <c r="D275" i="4"/>
  <c r="D211" i="4"/>
  <c r="D66" i="4"/>
  <c r="D402" i="4"/>
  <c r="D274" i="4"/>
  <c r="E110" i="4"/>
  <c r="D313" i="4"/>
  <c r="D189" i="4"/>
  <c r="D18" i="4"/>
  <c r="E83" i="4"/>
  <c r="D278" i="4"/>
  <c r="D46" i="4"/>
  <c r="D13" i="4"/>
  <c r="D365" i="4"/>
  <c r="D404" i="4"/>
  <c r="D340" i="4"/>
  <c r="D276" i="4"/>
  <c r="D212" i="4"/>
  <c r="D167" i="4"/>
  <c r="E12" i="4"/>
  <c r="D367" i="4"/>
  <c r="D303" i="4"/>
  <c r="D239" i="4"/>
  <c r="D182" i="4"/>
  <c r="D138" i="4"/>
  <c r="D330" i="4"/>
  <c r="D202" i="4"/>
  <c r="D369" i="4"/>
  <c r="D241" i="4"/>
  <c r="D33" i="4"/>
  <c r="D90" i="4"/>
  <c r="D334" i="4"/>
  <c r="D206" i="4"/>
  <c r="D123" i="4"/>
  <c r="E95" i="4"/>
  <c r="E91" i="4"/>
  <c r="D352" i="4"/>
  <c r="D288" i="4"/>
  <c r="D224" i="4"/>
  <c r="D69" i="4"/>
  <c r="E21" i="4"/>
  <c r="D379" i="4"/>
  <c r="D315" i="4"/>
  <c r="D251" i="4"/>
  <c r="D191" i="4"/>
  <c r="D146" i="4"/>
  <c r="D354" i="4"/>
  <c r="D226" i="4"/>
  <c r="D393" i="4"/>
  <c r="D265" i="4"/>
  <c r="D158" i="4"/>
  <c r="D99" i="4"/>
  <c r="D358" i="4"/>
  <c r="D230" i="4"/>
  <c r="D130" i="4"/>
  <c r="D86" i="4"/>
  <c r="D325" i="4"/>
  <c r="E389" i="4"/>
  <c r="E325" i="4"/>
  <c r="E261" i="4"/>
  <c r="E197" i="4"/>
  <c r="E154" i="4"/>
  <c r="E108" i="4"/>
  <c r="E344" i="4"/>
  <c r="E280" i="4"/>
  <c r="E216" i="4"/>
  <c r="E170" i="4"/>
  <c r="E122" i="4"/>
  <c r="E343" i="4"/>
  <c r="E279" i="4"/>
  <c r="E215" i="4"/>
  <c r="E169" i="4"/>
  <c r="E121" i="4"/>
  <c r="E354" i="4"/>
  <c r="E290" i="4"/>
  <c r="E226" i="4"/>
  <c r="E175" i="4"/>
  <c r="E128" i="4"/>
  <c r="E369" i="4"/>
  <c r="E305" i="4"/>
  <c r="E241" i="4"/>
  <c r="E70" i="4"/>
  <c r="E33" i="4"/>
  <c r="E388" i="4"/>
  <c r="E324" i="4"/>
  <c r="E260" i="4"/>
  <c r="E196" i="4"/>
  <c r="E153" i="4"/>
  <c r="E387" i="4"/>
  <c r="E323" i="4"/>
  <c r="E259" i="4"/>
  <c r="E195" i="4"/>
  <c r="E152" i="4"/>
  <c r="E398" i="4"/>
  <c r="E334" i="4"/>
  <c r="E270" i="4"/>
  <c r="E206" i="4"/>
  <c r="E162" i="4"/>
  <c r="E381" i="4"/>
  <c r="E317" i="4"/>
  <c r="E253" i="4"/>
  <c r="E40" i="4"/>
  <c r="E400" i="4"/>
  <c r="E336" i="4"/>
  <c r="E272" i="4"/>
  <c r="E208" i="4"/>
  <c r="E164" i="4"/>
  <c r="E399" i="4"/>
  <c r="E335" i="4"/>
  <c r="E271" i="4"/>
  <c r="E207" i="4"/>
  <c r="E163" i="4"/>
  <c r="E18" i="4"/>
  <c r="E346" i="4"/>
  <c r="E282" i="4"/>
  <c r="E218" i="4"/>
  <c r="E67" i="4"/>
  <c r="E123" i="4"/>
  <c r="E393" i="4"/>
  <c r="E329" i="4"/>
  <c r="E265" i="4"/>
  <c r="E201" i="4"/>
  <c r="E158" i="4"/>
  <c r="E111" i="4"/>
  <c r="E348" i="4"/>
  <c r="E284" i="4"/>
  <c r="E220" i="4"/>
  <c r="E172" i="4"/>
  <c r="E124" i="4"/>
  <c r="E347" i="4"/>
  <c r="E283" i="4"/>
  <c r="E219" i="4"/>
  <c r="E171" i="4"/>
  <c r="E32" i="4"/>
  <c r="E358" i="4"/>
  <c r="E294" i="4"/>
  <c r="E230" i="4"/>
  <c r="E37" i="4"/>
  <c r="E48" i="4"/>
  <c r="E125" i="4"/>
  <c r="D380" i="4"/>
  <c r="D316" i="4"/>
  <c r="D252" i="4"/>
  <c r="D72" i="4"/>
  <c r="D147" i="4"/>
  <c r="E82" i="4"/>
  <c r="D343" i="4"/>
  <c r="D279" i="4"/>
  <c r="D215" i="4"/>
  <c r="D169" i="4"/>
  <c r="E86" i="4"/>
  <c r="D282" i="4"/>
  <c r="D67" i="4"/>
  <c r="D321" i="4"/>
  <c r="D193" i="4"/>
  <c r="D117" i="4"/>
  <c r="E89" i="4"/>
  <c r="D286" i="4"/>
  <c r="D19" i="4"/>
  <c r="D106" i="4"/>
  <c r="D373" i="4"/>
  <c r="E100" i="4"/>
  <c r="D360" i="4"/>
  <c r="D296" i="4"/>
  <c r="D232" i="4"/>
  <c r="D177" i="4"/>
  <c r="D131" i="4"/>
  <c r="D387" i="4"/>
  <c r="D323" i="4"/>
  <c r="D259" i="4"/>
  <c r="D195" i="4"/>
  <c r="D152" i="4"/>
  <c r="D370" i="4"/>
  <c r="D242" i="4"/>
  <c r="E85" i="4"/>
  <c r="D281" i="4"/>
  <c r="D29" i="4"/>
  <c r="D105" i="4"/>
  <c r="D374" i="4"/>
  <c r="D246" i="4"/>
  <c r="D142" i="4"/>
  <c r="D63" i="4"/>
  <c r="D333" i="4"/>
  <c r="D388" i="4"/>
  <c r="D324" i="4"/>
  <c r="D260" i="4"/>
  <c r="D196" i="4"/>
  <c r="D153" i="4"/>
  <c r="E90" i="4"/>
  <c r="D351" i="4"/>
  <c r="D287" i="4"/>
  <c r="D223" i="4"/>
  <c r="D68" i="4"/>
  <c r="E98" i="4"/>
  <c r="D298" i="4"/>
  <c r="D178" i="4"/>
  <c r="D337" i="4"/>
  <c r="D209" i="4"/>
  <c r="D32" i="4"/>
  <c r="E102" i="4"/>
  <c r="D302" i="4"/>
  <c r="D59" i="4"/>
  <c r="D112" i="4"/>
  <c r="D389" i="4"/>
  <c r="D400" i="4"/>
  <c r="D336" i="4"/>
  <c r="D272" i="4"/>
  <c r="D208" i="4"/>
  <c r="D164" i="4"/>
  <c r="E99" i="4"/>
  <c r="D363" i="4"/>
  <c r="D299" i="4"/>
  <c r="D235" i="4"/>
  <c r="D179" i="4"/>
  <c r="D134" i="4"/>
  <c r="F134" i="4" s="1"/>
  <c r="D322" i="4"/>
  <c r="D194" i="4"/>
  <c r="D361" i="4"/>
  <c r="D233" i="4"/>
  <c r="D132" i="4"/>
  <c r="D75" i="4"/>
  <c r="D326" i="4"/>
  <c r="D198" i="4"/>
  <c r="D120" i="4"/>
  <c r="E88" i="4"/>
  <c r="D285" i="4"/>
  <c r="D173" i="4"/>
  <c r="D166" i="4"/>
  <c r="E373" i="4"/>
  <c r="E309" i="4"/>
  <c r="E245" i="4"/>
  <c r="E185" i="4"/>
  <c r="E141" i="4"/>
  <c r="E392" i="4"/>
  <c r="E328" i="4"/>
  <c r="E264" i="4"/>
  <c r="E200" i="4"/>
  <c r="E157" i="4"/>
  <c r="E391" i="4"/>
  <c r="E327" i="4"/>
  <c r="E263" i="4"/>
  <c r="E199" i="4"/>
  <c r="E156" i="4"/>
  <c r="E402" i="4"/>
  <c r="E338" i="4"/>
  <c r="E274" i="4"/>
  <c r="E210" i="4"/>
  <c r="E166" i="4"/>
  <c r="E81" i="4"/>
  <c r="E353" i="4"/>
  <c r="E289" i="4"/>
  <c r="E225" i="4"/>
  <c r="E174" i="4"/>
  <c r="E127" i="4"/>
  <c r="E372" i="4"/>
  <c r="E308" i="4"/>
  <c r="E244" i="4"/>
  <c r="E71" i="4"/>
  <c r="E140" i="4"/>
  <c r="E371" i="4"/>
  <c r="E307" i="4"/>
  <c r="E243" i="4"/>
  <c r="E184" i="4"/>
  <c r="E42" i="4"/>
  <c r="E382" i="4"/>
  <c r="E318" i="4"/>
  <c r="E254" i="4"/>
  <c r="E148" i="4"/>
  <c r="E365" i="4"/>
  <c r="E301" i="4"/>
  <c r="E237" i="4"/>
  <c r="E181" i="4"/>
  <c r="E136" i="4"/>
  <c r="E384" i="4"/>
  <c r="E320" i="4"/>
  <c r="E256" i="4"/>
  <c r="E22" i="4"/>
  <c r="E383" i="4"/>
  <c r="E319" i="4"/>
  <c r="E255" i="4"/>
  <c r="E149" i="4"/>
  <c r="E394" i="4"/>
  <c r="E330" i="4"/>
  <c r="E266" i="4"/>
  <c r="E202" i="4"/>
  <c r="E16" i="4"/>
  <c r="E112" i="4"/>
  <c r="E377" i="4"/>
  <c r="E313" i="4"/>
  <c r="E249" i="4"/>
  <c r="E189" i="4"/>
  <c r="E25" i="4"/>
  <c r="E396" i="4"/>
  <c r="E332" i="4"/>
  <c r="E268" i="4"/>
  <c r="E204" i="4"/>
  <c r="E160" i="4"/>
  <c r="E395" i="4"/>
  <c r="E331" i="4"/>
  <c r="E267" i="4"/>
  <c r="E203" i="4"/>
  <c r="E159" i="4"/>
  <c r="E113" i="4"/>
  <c r="E342" i="4"/>
  <c r="E278" i="4"/>
  <c r="E214" i="4"/>
  <c r="E46" i="4"/>
  <c r="E120" i="4"/>
  <c r="E103" i="4"/>
  <c r="D364" i="4"/>
  <c r="D300" i="4"/>
  <c r="D236" i="4"/>
  <c r="D180" i="4"/>
  <c r="D135" i="4"/>
  <c r="D391" i="4"/>
  <c r="D327" i="4"/>
  <c r="D263" i="4"/>
  <c r="D199" i="4"/>
  <c r="D156" i="4"/>
  <c r="D378" i="4"/>
  <c r="D250" i="4"/>
  <c r="E92" i="4"/>
  <c r="D289" i="4"/>
  <c r="D174" i="4"/>
  <c r="D26" i="4"/>
  <c r="D382" i="4"/>
  <c r="D254" i="4"/>
  <c r="D148" i="4"/>
  <c r="D96" i="4"/>
  <c r="D341" i="4"/>
  <c r="E84" i="4"/>
  <c r="D344" i="4"/>
  <c r="F344" i="4" s="1"/>
  <c r="D280" i="4"/>
  <c r="D216" i="4"/>
  <c r="D170" i="4"/>
  <c r="E105" i="4"/>
  <c r="D371" i="4"/>
  <c r="D307" i="4"/>
  <c r="D243" i="4"/>
  <c r="D184" i="4"/>
  <c r="D42" i="4"/>
  <c r="D338" i="4"/>
  <c r="D210" i="4"/>
  <c r="D377" i="4"/>
  <c r="F377" i="4" s="1"/>
  <c r="D249" i="4"/>
  <c r="D25" i="4"/>
  <c r="D93" i="4"/>
  <c r="D342" i="4"/>
  <c r="D214" i="4"/>
  <c r="D125" i="4"/>
  <c r="E101" i="4"/>
  <c r="E106" i="4"/>
  <c r="D372" i="4"/>
  <c r="D308" i="4"/>
  <c r="D244" i="4"/>
  <c r="D71" i="4"/>
  <c r="D140" i="4"/>
  <c r="D399" i="4"/>
  <c r="D335" i="4"/>
  <c r="D271" i="4"/>
  <c r="D207" i="4"/>
  <c r="D163" i="4"/>
  <c r="D394" i="4"/>
  <c r="D266" i="4"/>
  <c r="E104" i="4"/>
  <c r="D305" i="4"/>
  <c r="D70" i="4"/>
  <c r="D113" i="4"/>
  <c r="D398" i="4"/>
  <c r="D270" i="4"/>
  <c r="D162" i="4"/>
  <c r="D102" i="4"/>
  <c r="D357" i="4"/>
  <c r="D384" i="4"/>
  <c r="D320" i="4"/>
  <c r="D256" i="4"/>
  <c r="D22" i="4"/>
  <c r="E75" i="4"/>
  <c r="D347" i="4"/>
  <c r="D283" i="4"/>
  <c r="D219" i="4"/>
  <c r="D171" i="4"/>
  <c r="E63" i="4"/>
  <c r="D290" i="4"/>
  <c r="D175" i="4"/>
  <c r="D329" i="4"/>
  <c r="D201" i="4"/>
  <c r="D121" i="4"/>
  <c r="E96" i="4"/>
  <c r="D294" i="4"/>
  <c r="D37" i="4"/>
  <c r="D76" i="4"/>
  <c r="D381" i="4"/>
  <c r="D253" i="4"/>
  <c r="E357" i="4"/>
  <c r="E293" i="4"/>
  <c r="E229" i="4"/>
  <c r="E176" i="4"/>
  <c r="E28" i="4"/>
  <c r="E376" i="4"/>
  <c r="E312" i="4"/>
  <c r="E248" i="4"/>
  <c r="E188" i="4"/>
  <c r="E144" i="4"/>
  <c r="E375" i="4"/>
  <c r="E311" i="4"/>
  <c r="E247" i="4"/>
  <c r="E187" i="4"/>
  <c r="E143" i="4"/>
  <c r="E386" i="4"/>
  <c r="E322" i="4"/>
  <c r="E258" i="4"/>
  <c r="E194" i="4"/>
  <c r="E151" i="4"/>
  <c r="E401" i="4"/>
  <c r="E337" i="4"/>
  <c r="E273" i="4"/>
  <c r="E209" i="4"/>
  <c r="E165" i="4"/>
  <c r="E116" i="4"/>
  <c r="E356" i="4"/>
  <c r="E292" i="4"/>
  <c r="E228" i="4"/>
  <c r="E52" i="4"/>
  <c r="E129" i="4"/>
  <c r="E355" i="4"/>
  <c r="E291" i="4"/>
  <c r="E227" i="4"/>
  <c r="E56" i="4"/>
  <c r="E27" i="4"/>
  <c r="E366" i="4"/>
  <c r="E302" i="4"/>
  <c r="E238" i="4"/>
  <c r="E59" i="4"/>
  <c r="E137" i="4"/>
  <c r="E349" i="4"/>
  <c r="E285" i="4"/>
  <c r="E221" i="4"/>
  <c r="E173" i="4"/>
  <c r="E65" i="4"/>
  <c r="E368" i="4"/>
  <c r="E304" i="4"/>
  <c r="E240" i="4"/>
  <c r="E77" i="4"/>
  <c r="E139" i="4"/>
  <c r="E367" i="4"/>
  <c r="E303" i="4"/>
  <c r="E239" i="4"/>
  <c r="E182" i="4"/>
  <c r="E138" i="4"/>
  <c r="E378" i="4"/>
  <c r="E314" i="4"/>
  <c r="E250" i="4"/>
  <c r="E190" i="4"/>
  <c r="E145" i="4"/>
  <c r="E109" i="4"/>
  <c r="E361" i="4"/>
  <c r="E297" i="4"/>
  <c r="E233" i="4"/>
  <c r="E31" i="4"/>
  <c r="E132" i="4"/>
  <c r="E380" i="4"/>
  <c r="E316" i="4"/>
  <c r="E252" i="4"/>
  <c r="E72" i="4"/>
  <c r="E147" i="4"/>
  <c r="E379" i="4"/>
  <c r="E315" i="4"/>
  <c r="E251" i="4"/>
  <c r="E191" i="4"/>
  <c r="E146" i="4"/>
  <c r="E390" i="4"/>
  <c r="E326" i="4"/>
  <c r="E262" i="4"/>
  <c r="E198" i="4"/>
  <c r="E155" i="4"/>
  <c r="E76" i="4"/>
  <c r="E87" i="4"/>
  <c r="D348" i="4"/>
  <c r="D284" i="4"/>
  <c r="D220" i="4"/>
  <c r="D172" i="4"/>
  <c r="E107" i="4"/>
  <c r="D375" i="4"/>
  <c r="D311" i="4"/>
  <c r="D247" i="4"/>
  <c r="D187" i="4"/>
  <c r="D143" i="4"/>
  <c r="D346" i="4"/>
  <c r="D218" i="4"/>
  <c r="D385" i="4"/>
  <c r="D257" i="4"/>
  <c r="D150" i="4"/>
  <c r="D17" i="4"/>
  <c r="D350" i="4"/>
  <c r="D222" i="4"/>
  <c r="D128" i="4"/>
  <c r="E64" i="4"/>
  <c r="D309" i="4"/>
  <c r="D392" i="4"/>
  <c r="D328" i="4"/>
  <c r="D264" i="4"/>
  <c r="D200" i="4"/>
  <c r="D157" i="4"/>
  <c r="E93" i="4"/>
  <c r="D355" i="4"/>
  <c r="D291" i="4"/>
  <c r="D227" i="4"/>
  <c r="D56" i="4"/>
  <c r="E13" i="4"/>
  <c r="D306" i="4"/>
  <c r="D183" i="4"/>
  <c r="D345" i="4"/>
  <c r="D217" i="4"/>
  <c r="D126" i="4"/>
  <c r="E26" i="4"/>
  <c r="D310" i="4"/>
  <c r="D186" i="4"/>
  <c r="D44" i="4"/>
  <c r="D397" i="4"/>
  <c r="E94" i="4"/>
  <c r="D356" i="4"/>
  <c r="D292" i="4"/>
  <c r="D228" i="4"/>
  <c r="D52" i="4"/>
  <c r="D129" i="4"/>
  <c r="D383" i="4"/>
  <c r="D319" i="4"/>
  <c r="D255" i="4"/>
  <c r="D149" i="4"/>
  <c r="D362" i="4"/>
  <c r="D234" i="4"/>
  <c r="D401" i="4"/>
  <c r="D273" i="4"/>
  <c r="D165" i="4"/>
  <c r="D12" i="4"/>
  <c r="D366" i="4"/>
  <c r="D238" i="4"/>
  <c r="D137" i="4"/>
  <c r="D89" i="4"/>
  <c r="E118" i="4"/>
  <c r="D368" i="4"/>
  <c r="D304" i="4"/>
  <c r="D240" i="4"/>
  <c r="D77" i="4"/>
  <c r="D139" i="4"/>
  <c r="D395" i="4"/>
  <c r="D331" i="4"/>
  <c r="D267" i="4"/>
  <c r="D203" i="4"/>
  <c r="D159" i="4"/>
  <c r="D386" i="4"/>
  <c r="D258" i="4"/>
  <c r="D109" i="4"/>
  <c r="D98" i="4"/>
  <c r="D40" i="4"/>
  <c r="D16" i="4"/>
  <c r="D145" i="4"/>
  <c r="D245" i="4"/>
  <c r="D141" i="4"/>
  <c r="D100" i="4"/>
  <c r="D24" i="4"/>
  <c r="D269" i="4"/>
  <c r="D161" i="4"/>
  <c r="D124" i="4"/>
  <c r="D118" i="4"/>
  <c r="D293" i="4"/>
  <c r="D176" i="4"/>
  <c r="D108" i="4"/>
  <c r="D87" i="4"/>
  <c r="E97" i="4"/>
  <c r="D390" i="4"/>
  <c r="D349" i="4"/>
  <c r="D127" i="4"/>
  <c r="D104" i="4"/>
  <c r="D101" i="4"/>
  <c r="D213" i="4"/>
  <c r="D65" i="4"/>
  <c r="D133" i="4"/>
  <c r="D57" i="4"/>
  <c r="D237" i="4"/>
  <c r="D136" i="4"/>
  <c r="D94" i="4"/>
  <c r="D91" i="4"/>
  <c r="D261" i="4"/>
  <c r="D107" i="4"/>
  <c r="D297" i="4"/>
  <c r="D262" i="4"/>
  <c r="D221" i="4"/>
  <c r="D116" i="4"/>
  <c r="D151" i="4"/>
  <c r="D317" i="4"/>
  <c r="D185" i="4"/>
  <c r="D115" i="4"/>
  <c r="D97" i="4"/>
  <c r="D95" i="4"/>
  <c r="D205" i="4"/>
  <c r="D10" i="4"/>
  <c r="D122" i="4"/>
  <c r="D21" i="4"/>
  <c r="D229" i="4"/>
  <c r="D31" i="4"/>
  <c r="D155" i="4"/>
  <c r="D51" i="4"/>
  <c r="D103" i="4"/>
  <c r="D277" i="4"/>
  <c r="D168" i="4"/>
  <c r="D45" i="4"/>
  <c r="D28" i="4"/>
  <c r="D301" i="4"/>
  <c r="D181" i="4"/>
  <c r="D111" i="4"/>
  <c r="D92" i="4"/>
  <c r="D88" i="4"/>
  <c r="D197" i="4"/>
  <c r="D119" i="4"/>
  <c r="D110" i="4"/>
  <c r="D64" i="4"/>
  <c r="D85" i="4"/>
  <c r="D154" i="4"/>
  <c r="D114" i="4"/>
  <c r="D48" i="4"/>
  <c r="D84" i="4"/>
  <c r="D83" i="4"/>
  <c r="F174" i="4" l="1"/>
  <c r="F166" i="4"/>
  <c r="F404" i="4"/>
  <c r="F92" i="4"/>
  <c r="F302" i="4"/>
  <c r="F273" i="4"/>
  <c r="F165" i="4"/>
  <c r="F76" i="4"/>
  <c r="F112" i="4"/>
  <c r="F369" i="4"/>
  <c r="F81" i="4"/>
  <c r="D8" i="4"/>
  <c r="F83" i="4"/>
  <c r="F234" i="4"/>
  <c r="F102" i="4"/>
  <c r="F144" i="4"/>
  <c r="F128" i="4"/>
  <c r="F18" i="4"/>
  <c r="F120" i="4"/>
  <c r="F111" i="4"/>
  <c r="F116" i="4"/>
  <c r="F378" i="4"/>
  <c r="F157" i="4"/>
  <c r="F395" i="4"/>
  <c r="F347" i="4"/>
  <c r="F394" i="4"/>
  <c r="F270" i="4"/>
  <c r="F346" i="4"/>
  <c r="F326" i="4"/>
  <c r="F64" i="4"/>
  <c r="F113" i="4"/>
  <c r="F108" i="4"/>
  <c r="F117" i="4"/>
  <c r="F106" i="4"/>
  <c r="F97" i="4"/>
  <c r="F304" i="4"/>
  <c r="F162" i="4"/>
  <c r="F142" i="4"/>
  <c r="F278" i="4"/>
  <c r="F275" i="4"/>
  <c r="F114" i="4"/>
  <c r="F389" i="4"/>
  <c r="F264" i="4"/>
  <c r="F100" i="4"/>
  <c r="F93" i="4"/>
  <c r="F215" i="4"/>
  <c r="F274" i="4"/>
  <c r="F384" i="4"/>
  <c r="F293" i="4"/>
  <c r="F193" i="4"/>
  <c r="F190" i="4"/>
  <c r="F390" i="4"/>
  <c r="F110" i="4"/>
  <c r="F277" i="4"/>
  <c r="F107" i="4"/>
  <c r="F367" i="4"/>
  <c r="F135" i="4"/>
  <c r="F69" i="4"/>
  <c r="F281" i="4"/>
  <c r="F385" i="4"/>
  <c r="F259" i="4"/>
  <c r="F332" i="4"/>
  <c r="F345" i="4"/>
  <c r="F51" i="4"/>
  <c r="F337" i="4"/>
  <c r="F151" i="4"/>
  <c r="F16" i="4"/>
  <c r="F29" i="4"/>
  <c r="F398" i="4"/>
  <c r="F342" i="4"/>
  <c r="F338" i="4"/>
  <c r="F103" i="4"/>
  <c r="F286" i="4"/>
  <c r="F233" i="4"/>
  <c r="F307" i="4"/>
  <c r="F282" i="4"/>
  <c r="F373" i="4"/>
  <c r="F196" i="4"/>
  <c r="F94" i="4"/>
  <c r="F56" i="4"/>
  <c r="F222" i="4"/>
  <c r="F118" i="4"/>
  <c r="F329" i="4"/>
  <c r="F177" i="4"/>
  <c r="F28" i="4"/>
  <c r="F154" i="4"/>
  <c r="F149" i="4"/>
  <c r="F168" i="4"/>
  <c r="F141" i="4"/>
  <c r="F255" i="4"/>
  <c r="F279" i="4"/>
  <c r="F220" i="4"/>
  <c r="F397" i="4"/>
  <c r="F133" i="4"/>
  <c r="F206" i="4"/>
  <c r="F260" i="4"/>
  <c r="F229" i="4"/>
  <c r="F316" i="4"/>
  <c r="F153" i="4"/>
  <c r="F85" i="4"/>
  <c r="F22" i="4"/>
  <c r="F146" i="4"/>
  <c r="F254" i="4"/>
  <c r="F189" i="4"/>
  <c r="F349" i="4"/>
  <c r="F181" i="4"/>
  <c r="F139" i="4"/>
  <c r="F209" i="4"/>
  <c r="F232" i="4"/>
  <c r="F303" i="4"/>
  <c r="F90" i="4"/>
  <c r="F24" i="4"/>
  <c r="F374" i="4"/>
  <c r="F163" i="4"/>
  <c r="F159" i="4"/>
  <c r="F109" i="4"/>
  <c r="F67" i="4"/>
  <c r="F26" i="4"/>
  <c r="F297" i="4"/>
  <c r="F250" i="4"/>
  <c r="F122" i="4"/>
  <c r="F242" i="4"/>
  <c r="F175" i="4"/>
  <c r="F328" i="4"/>
  <c r="F180" i="4"/>
  <c r="F185" i="4"/>
  <c r="F195" i="4"/>
  <c r="F335" i="4"/>
  <c r="F320" i="4"/>
  <c r="F256" i="4"/>
  <c r="F247" i="4"/>
  <c r="F148" i="4"/>
  <c r="F308" i="4"/>
  <c r="F319" i="4"/>
  <c r="F82" i="4"/>
  <c r="F331" i="4"/>
  <c r="F375" i="4"/>
  <c r="F355" i="4"/>
  <c r="F299" i="4"/>
  <c r="F271" i="4"/>
  <c r="F251" i="4"/>
  <c r="F290" i="4"/>
  <c r="F225" i="4"/>
  <c r="F129" i="4"/>
  <c r="F312" i="4"/>
  <c r="F71" i="4"/>
  <c r="F296" i="4"/>
  <c r="F200" i="4"/>
  <c r="F343" i="4"/>
  <c r="F305" i="4"/>
  <c r="F89" i="4"/>
  <c r="F137" i="4"/>
  <c r="F140" i="4"/>
  <c r="F245" i="4"/>
  <c r="F221" i="4"/>
  <c r="F164" i="4"/>
  <c r="F249" i="4"/>
  <c r="F324" i="4"/>
  <c r="F371" i="4"/>
  <c r="F204" i="4"/>
  <c r="F257" i="4"/>
  <c r="F258" i="4"/>
  <c r="F132" i="4"/>
  <c r="F339" i="4"/>
  <c r="F350" i="4"/>
  <c r="F42" i="4"/>
  <c r="F300" i="4"/>
  <c r="F360" i="4"/>
  <c r="F238" i="4"/>
  <c r="F237" i="4"/>
  <c r="F212" i="4"/>
  <c r="F70" i="4"/>
  <c r="F99" i="4"/>
  <c r="F267" i="4"/>
  <c r="F145" i="4"/>
  <c r="F372" i="4"/>
  <c r="F252" i="4"/>
  <c r="F295" i="4"/>
  <c r="F44" i="4"/>
  <c r="F199" i="4"/>
  <c r="F313" i="4"/>
  <c r="F391" i="4"/>
  <c r="F244" i="4"/>
  <c r="F396" i="4"/>
  <c r="F262" i="4"/>
  <c r="F327" i="4"/>
  <c r="F216" i="4"/>
  <c r="F77" i="4"/>
  <c r="F268" i="4"/>
  <c r="F219" i="4"/>
  <c r="F402" i="4"/>
  <c r="F160" i="4"/>
  <c r="F280" i="4"/>
  <c r="F401" i="4"/>
  <c r="F334" i="4"/>
  <c r="F392" i="4"/>
  <c r="F45" i="4"/>
  <c r="F311" i="4"/>
  <c r="F126" i="4"/>
  <c r="F88" i="4"/>
  <c r="F248" i="4"/>
  <c r="F306" i="4"/>
  <c r="F10" i="4"/>
  <c r="F218" i="4"/>
  <c r="F72" i="4"/>
  <c r="F187" i="4"/>
  <c r="F48" i="4"/>
  <c r="F136" i="4"/>
  <c r="F124" i="4"/>
  <c r="F86" i="4"/>
  <c r="F405" i="4"/>
  <c r="F261" i="4"/>
  <c r="F68" i="4"/>
  <c r="F352" i="4"/>
  <c r="F188" i="4"/>
  <c r="F309" i="4"/>
  <c r="F380" i="4"/>
  <c r="F351" i="4"/>
  <c r="F217" i="4"/>
  <c r="F388" i="4"/>
  <c r="F138" i="4"/>
  <c r="F207" i="4"/>
  <c r="F381" i="4"/>
  <c r="F172" i="4"/>
  <c r="F167" i="4"/>
  <c r="F205" i="4"/>
  <c r="F400" i="4"/>
  <c r="F105" i="4"/>
  <c r="F155" i="4"/>
  <c r="F336" i="4"/>
  <c r="F386" i="4"/>
  <c r="F150" i="4"/>
  <c r="F363" i="4"/>
  <c r="F317" i="4"/>
  <c r="F322" i="4"/>
  <c r="F239" i="4"/>
  <c r="F403" i="4"/>
  <c r="F27" i="4"/>
  <c r="F314" i="4"/>
  <c r="F37" i="4"/>
  <c r="F265" i="4"/>
  <c r="F325" i="4"/>
  <c r="F301" i="4"/>
  <c r="F211" i="4"/>
  <c r="F272" i="4"/>
  <c r="F362" i="4"/>
  <c r="F186" i="4"/>
  <c r="F393" i="4"/>
  <c r="F330" i="4"/>
  <c r="F57" i="4"/>
  <c r="F263" i="4"/>
  <c r="F171" i="4"/>
  <c r="F182" i="4"/>
  <c r="F236" i="4"/>
  <c r="F203" i="4"/>
  <c r="F276" i="4"/>
  <c r="F310" i="4"/>
  <c r="F291" i="4"/>
  <c r="F366" i="4"/>
  <c r="F333" i="4"/>
  <c r="F95" i="4"/>
  <c r="F354" i="4"/>
  <c r="F284" i="4"/>
  <c r="F169" i="4"/>
  <c r="F131" i="4"/>
  <c r="F87" i="4"/>
  <c r="F382" i="4"/>
  <c r="F183" i="4"/>
  <c r="F40" i="4"/>
  <c r="F184" i="4"/>
  <c r="F84" i="4"/>
  <c r="F213" i="4"/>
  <c r="F33" i="4"/>
  <c r="F66" i="4"/>
  <c r="F104" i="4"/>
  <c r="F179" i="4"/>
  <c r="F358" i="4"/>
  <c r="F130" i="4"/>
  <c r="F194" i="4"/>
  <c r="F253" i="4"/>
  <c r="F227" i="4"/>
  <c r="F201" i="4"/>
  <c r="F243" i="4"/>
  <c r="F214" i="4"/>
  <c r="F178" i="4"/>
  <c r="F368" i="4"/>
  <c r="F143" i="4"/>
  <c r="F52" i="4"/>
  <c r="F223" i="4"/>
  <c r="F240" i="4"/>
  <c r="F226" i="4"/>
  <c r="F65" i="4"/>
  <c r="F208" i="4"/>
  <c r="F315" i="4"/>
  <c r="F379" i="4"/>
  <c r="F370" i="4"/>
  <c r="F63" i="4"/>
  <c r="F173" i="4"/>
  <c r="F294" i="4"/>
  <c r="F269" i="4"/>
  <c r="F357" i="4"/>
  <c r="F21" i="4"/>
  <c r="F399" i="4"/>
  <c r="F283" i="4"/>
  <c r="F32" i="4"/>
  <c r="F152" i="4"/>
  <c r="F115" i="4"/>
  <c r="F31" i="4"/>
  <c r="F202" i="4"/>
  <c r="F25" i="4"/>
  <c r="F383" i="4"/>
  <c r="F156" i="4"/>
  <c r="F101" i="4"/>
  <c r="F289" i="4"/>
  <c r="F119" i="4"/>
  <c r="F246" i="4"/>
  <c r="F123" i="4"/>
  <c r="F197" i="4"/>
  <c r="F376" i="4"/>
  <c r="F292" i="4"/>
  <c r="F98" i="4"/>
  <c r="F75" i="4"/>
  <c r="F161" i="4"/>
  <c r="F356" i="4"/>
  <c r="F341" i="4"/>
  <c r="F298" i="4"/>
  <c r="F361" i="4"/>
  <c r="F323" i="4"/>
  <c r="F191" i="4"/>
  <c r="F266" i="4"/>
  <c r="F364" i="4"/>
  <c r="F230" i="4"/>
  <c r="F46" i="4"/>
  <c r="F19" i="4"/>
  <c r="F121" i="4"/>
  <c r="F285" i="4"/>
  <c r="F321" i="4"/>
  <c r="F13" i="4"/>
  <c r="F170" i="4"/>
  <c r="F288" i="4"/>
  <c r="F353" i="4"/>
  <c r="F348" i="4"/>
  <c r="F15" i="4"/>
  <c r="F228" i="4"/>
  <c r="F231" i="4"/>
  <c r="F340" i="4"/>
  <c r="F210" i="4"/>
  <c r="F17" i="4"/>
  <c r="F59" i="4"/>
  <c r="F318" i="4"/>
  <c r="F176" i="4"/>
  <c r="F365" i="4"/>
  <c r="F224" i="4"/>
  <c r="F198" i="4"/>
  <c r="F387" i="4"/>
  <c r="F287" i="4"/>
  <c r="F91" i="4"/>
  <c r="F359" i="4"/>
  <c r="F125" i="4"/>
  <c r="F241" i="4"/>
  <c r="F12" i="4"/>
  <c r="F147" i="4"/>
  <c r="F96" i="4"/>
  <c r="F127" i="4"/>
  <c r="F235" i="4"/>
  <c r="F158" i="4"/>
</calcChain>
</file>

<file path=xl/sharedStrings.xml><?xml version="1.0" encoding="utf-8"?>
<sst xmlns="http://schemas.openxmlformats.org/spreadsheetml/2006/main" count="1888" uniqueCount="627">
  <si>
    <t>Players</t>
  </si>
  <si>
    <t>1st</t>
  </si>
  <si>
    <t>2nd</t>
  </si>
  <si>
    <t>3rd</t>
  </si>
  <si>
    <t>4th</t>
  </si>
  <si>
    <t>5th</t>
  </si>
  <si>
    <t>Points</t>
  </si>
  <si>
    <t>Day</t>
  </si>
  <si>
    <t>Game Name</t>
  </si>
  <si>
    <t>3-player no ties</t>
  </si>
  <si>
    <t>4-player no ties</t>
  </si>
  <si>
    <t>5-player no ties</t>
  </si>
  <si>
    <t>3-player, 1st/2nd tie</t>
  </si>
  <si>
    <t>3-player, All tied</t>
  </si>
  <si>
    <t>4-player, All tied</t>
  </si>
  <si>
    <t>5-player, All tied</t>
  </si>
  <si>
    <t>4-player, 1st/2nd tie</t>
  </si>
  <si>
    <t>5-player, 1st/2nd tie</t>
  </si>
  <si>
    <t>4-player, 1st/2nd tie and 3rd/4th tie</t>
  </si>
  <si>
    <t>5-player, 1st/2nd tie and 3rd/4th tie</t>
  </si>
  <si>
    <t>4-player, 3rd/4th tie</t>
  </si>
  <si>
    <t>3-player, 2nd/3rd tie</t>
  </si>
  <si>
    <t>4-player, 2nd/3rd tie</t>
  </si>
  <si>
    <t>5-player, 1st/2nd tie and 3rd/4th/5th tie</t>
  </si>
  <si>
    <t>5-player, 1st/2nd tie and 4th/5th tie</t>
  </si>
  <si>
    <t>5-player, 2nd/3rd tie</t>
  </si>
  <si>
    <t>5-player, 2nd/3rd tie and 4th/5th tie</t>
  </si>
  <si>
    <t>5-player, 3rd/4th tie</t>
  </si>
  <si>
    <t>5-player, 4th/5th tie</t>
  </si>
  <si>
    <t>4-player, 1st/2nd/3rd tie</t>
  </si>
  <si>
    <t>4-player, 2nd/3rd/4th tie</t>
  </si>
  <si>
    <t>5-player, 1st/2nd/3rd tie</t>
  </si>
  <si>
    <t>5-player, 1st/2nd/3rd tie and 4th/5th tie</t>
  </si>
  <si>
    <t>5-player, 2nd/3rd/4th tie</t>
  </si>
  <si>
    <t>5-player, 3rd/4th/5th tie</t>
  </si>
  <si>
    <t>5-player, 1st/2nd/3rd/4th tie</t>
  </si>
  <si>
    <t>5-player, 2nd/3rd/4th/5th tie</t>
  </si>
  <si>
    <t>Tiebreak</t>
  </si>
  <si>
    <t>Game #</t>
  </si>
  <si>
    <t>Games</t>
  </si>
  <si>
    <t>Player</t>
  </si>
  <si>
    <t>Player #</t>
  </si>
  <si>
    <t>Tpoints</t>
  </si>
  <si>
    <t>Best</t>
  </si>
  <si>
    <t>Total</t>
  </si>
  <si>
    <t>Player Name</t>
  </si>
  <si>
    <t>Num Points</t>
  </si>
  <si>
    <t>Comment</t>
  </si>
  <si>
    <t>Scoring/Ties</t>
  </si>
  <si>
    <t>placeholder</t>
  </si>
  <si>
    <t>Games Played</t>
  </si>
  <si>
    <t>Num Players</t>
  </si>
  <si>
    <t>played in tournament</t>
  </si>
  <si>
    <t>6th</t>
  </si>
  <si>
    <t>7th</t>
  </si>
  <si>
    <t>6-player no ties</t>
  </si>
  <si>
    <t>7-player no ties</t>
  </si>
  <si>
    <t>6-player, 1st/2nd tie</t>
  </si>
  <si>
    <t>6-player, 1st/2nd tie and 3rd/4th tie</t>
  </si>
  <si>
    <t>6-player, 1st/2nd tie and 3rd/4th/5th tie</t>
  </si>
  <si>
    <t>6-player, 1st/2nd tie and 3rd/4th/5th/6th tie</t>
  </si>
  <si>
    <t>6-player, 1st/2nd tie and 4th/5th tie</t>
  </si>
  <si>
    <t>6-player, 1st/2nd tie and 4th/5th/6th tie</t>
  </si>
  <si>
    <t>6-player, 1st/2nd tie and 5th/6th tie</t>
  </si>
  <si>
    <t>6-player, 1st/2nd tie, 3rd/4th tie, 5th/6th tie</t>
  </si>
  <si>
    <t>6-player, 2nd/3rd tie</t>
  </si>
  <si>
    <t>6-player, 2nd/3rd tie and 4th/5th tie</t>
  </si>
  <si>
    <t>6-player, 2nd/3rd tie and 4th/5th/6th tie</t>
  </si>
  <si>
    <t>6-player, 2nd/3rd tie and 5th/6th tie</t>
  </si>
  <si>
    <t>6-player, 3rd/4th tie</t>
  </si>
  <si>
    <t>6-player, 3rd/4th tie and 5th/6th tie</t>
  </si>
  <si>
    <t>6-player, 4th/5th tie</t>
  </si>
  <si>
    <t>6-player, 5th/6th tie</t>
  </si>
  <si>
    <t>6-player, 1st/2nd/3rd tie</t>
  </si>
  <si>
    <t>6-player, 1st/2nd/3rd tie and 4th/5th tie</t>
  </si>
  <si>
    <t>6-player, 1st/2nd/3rd tie and 4th/5th/6th tie</t>
  </si>
  <si>
    <t>6-player, 1st/2nd/3rd tie and 5th/6th tie</t>
  </si>
  <si>
    <t>6-player, 2nd/3rd/4th tie</t>
  </si>
  <si>
    <t>6-player, 2nd/3rd/4th tie and 5th/6th tie</t>
  </si>
  <si>
    <t>6-player, 3rd/4th/5th tie</t>
  </si>
  <si>
    <t>6-player, 1st/2nd/3rd/4th tie</t>
  </si>
  <si>
    <t>6-player, 1st/2nd/3rd/4th tie and 5th/6th tie</t>
  </si>
  <si>
    <t>6-player, 2nd/3rd/4th/5th tie</t>
  </si>
  <si>
    <t>6-player, 3rd/4th/5th/6th tie</t>
  </si>
  <si>
    <t>6-player, 1st/2nd/3rd/4th/5th tie</t>
  </si>
  <si>
    <t>6-player, All tied</t>
  </si>
  <si>
    <t>7-player, 1st/2nd tie</t>
  </si>
  <si>
    <t>7-player, 1st/2nd tie and 3rd/4th tie</t>
  </si>
  <si>
    <t>7-player, 1st/2nd tie and 3rd/4th/5th tie</t>
  </si>
  <si>
    <t>7-player, 1st/2nd tie and 3rd/4th/5th/6th tie</t>
  </si>
  <si>
    <t>7-player, 1st/2nd tie and 4th/5th tie</t>
  </si>
  <si>
    <t>7-player, 1st/2nd tie and 4th/5th/6th tie</t>
  </si>
  <si>
    <t>7-player, 1st/2nd tie and 5th/6th tie</t>
  </si>
  <si>
    <t>7-player, 1st/2nd tie, 3rd/4th tie, 5th/6th tie</t>
  </si>
  <si>
    <t>7-player, 2nd/3rd tie</t>
  </si>
  <si>
    <t>7-player, 2nd/3rd tie and 4th/5th tie</t>
  </si>
  <si>
    <t>7-player, 2nd/3rd tie and 4th/5th/6th tie</t>
  </si>
  <si>
    <t>7-player, 2nd/3rd tie and 5th/6th tie</t>
  </si>
  <si>
    <t>7-player, 3rd/4th tie</t>
  </si>
  <si>
    <t>7-player, 3rd/4th tie and 5th/6th tie</t>
  </si>
  <si>
    <t>7-player, 4th/5th tie</t>
  </si>
  <si>
    <t>7-player, 5th/6th tie</t>
  </si>
  <si>
    <t>7-player, 1st/2nd tie and 3rd/4th/5th/6th/7th tie</t>
  </si>
  <si>
    <t>7-player, 1st/2nd tie and 4th/5th/6th/7th tie</t>
  </si>
  <si>
    <t>7-player, 1st/2nd tie and 5th/6th/7th tie</t>
  </si>
  <si>
    <t>7-player, 1st/2nd tie, 3rd/4th tie, 5th/6th/7th tie</t>
  </si>
  <si>
    <t>7-player, 1st/2nd tie, 3rd/4th tie, 6th/7th tie</t>
  </si>
  <si>
    <t>7-player, 1st/2nd tie, 4th/5th tie, 6th/7th tie</t>
  </si>
  <si>
    <t>7-player, 2nd/3rd tie and 4th/5th/6th/7th tie</t>
  </si>
  <si>
    <t>7-player, 2nd/3rd tie, 4th/5th tie, 6th/7th tie</t>
  </si>
  <si>
    <t>7-player, 2nd/3rd tie and 5th/6th/7th tie</t>
  </si>
  <si>
    <t>7-player, 3rd/4th tie and 5th/6th/7th tie</t>
  </si>
  <si>
    <t>7-player, 4th/5th tie and 6th/7th tie</t>
  </si>
  <si>
    <t>7-player, 1st/2nd/3rd tie</t>
  </si>
  <si>
    <t>7-player, 1st/2nd/3rd tie and 4th/5th tie</t>
  </si>
  <si>
    <t>7-player, 1st/2nd/3rd tie and 4th/5th/6th tie</t>
  </si>
  <si>
    <t>7-player, 1st/2nd/3rd tie and 5th/6th tie</t>
  </si>
  <si>
    <t>7-player, 2nd/3rd/4th tie</t>
  </si>
  <si>
    <t>7-player, 2nd/3rd/4th tie and 5th/6th tie</t>
  </si>
  <si>
    <t>7-player, 3rd/4th/5th tie</t>
  </si>
  <si>
    <t>7-player, 1st/2nd/3rd tie, 4th/5th tie, 6th/7th tie</t>
  </si>
  <si>
    <t>7-player, 1st/2nd/3rd tie and 4th/5th/6th/7th tie</t>
  </si>
  <si>
    <t>7-player, 6th/7th tie</t>
  </si>
  <si>
    <t>7-player, 1st/2nd tie, 3rd/4th/5th tie, 6th/7th tie</t>
  </si>
  <si>
    <t>7-player, All tied</t>
  </si>
  <si>
    <t>7-player, 1st/2nd/3rd/4th tie</t>
  </si>
  <si>
    <t>7-player, 1st/2nd/3rd/4th tie and 5th/6th tie</t>
  </si>
  <si>
    <t>7-player, 2nd/3rd/4th/5th tie</t>
  </si>
  <si>
    <t>7-player, 3rd/4th/5th/6th tie</t>
  </si>
  <si>
    <t>7-player, 1st/2nd/3rd/4th/5th tie</t>
  </si>
  <si>
    <t>7-player, 1st/2nd/3rd/4th/5th/6th tie</t>
  </si>
  <si>
    <t>7-player, 1st/2nd/3rd/4th tie and 6th/7th tie</t>
  </si>
  <si>
    <t>7-player, 2nd/3rd/4th/5th tie and 6th/7th tie</t>
  </si>
  <si>
    <t>7-player, 1st/2nd/3rd/4th/5th tie and 6th/7th tie</t>
  </si>
  <si>
    <t>2-player no ties</t>
  </si>
  <si>
    <t>2-player, 1st/2nd tie</t>
  </si>
  <si>
    <t>Count1</t>
  </si>
  <si>
    <t>Count2</t>
  </si>
  <si>
    <t>Duplicate</t>
  </si>
  <si>
    <t>AdjPoints</t>
  </si>
  <si>
    <t>Splendor</t>
  </si>
  <si>
    <t>If more than one person is tied for the most points, the tiebreaker would be head-to-head results among the tied players -- i.e., the player who scored the most points in games with any other player(s) tied for first.  If still tied when considering the results of all such games, the tiebreaker would be which player did the best the last game in which the tied players competed.  If, by some chance, the tied players did not face each other during the competition, the tiebreaker would be which of the tied players scored the most points against the next highest scoring player in the event, and so on, until the tie is broken.</t>
  </si>
  <si>
    <t>A</t>
  </si>
  <si>
    <t>B</t>
  </si>
  <si>
    <t>C</t>
  </si>
  <si>
    <t>D</t>
  </si>
  <si>
    <t>E</t>
  </si>
  <si>
    <t>F</t>
  </si>
  <si>
    <t>G</t>
  </si>
  <si>
    <t>H</t>
  </si>
  <si>
    <t>J</t>
  </si>
  <si>
    <t>K</t>
  </si>
  <si>
    <t>L</t>
  </si>
  <si>
    <t>M</t>
  </si>
  <si>
    <t>N</t>
  </si>
  <si>
    <t>O</t>
  </si>
  <si>
    <t>P</t>
  </si>
  <si>
    <t>Q</t>
  </si>
  <si>
    <t>R</t>
  </si>
  <si>
    <t>S</t>
  </si>
  <si>
    <t>T</t>
  </si>
  <si>
    <t>U</t>
  </si>
  <si>
    <t>V</t>
  </si>
  <si>
    <t>W</t>
  </si>
  <si>
    <t>X</t>
  </si>
  <si>
    <t>Y</t>
  </si>
  <si>
    <t>Z</t>
  </si>
  <si>
    <t>AA</t>
  </si>
  <si>
    <t>BB</t>
  </si>
  <si>
    <t>CC</t>
  </si>
  <si>
    <t>DD</t>
  </si>
  <si>
    <t>EE</t>
  </si>
  <si>
    <t>FF</t>
  </si>
  <si>
    <t>Time</t>
  </si>
  <si>
    <t>Tie</t>
  </si>
  <si>
    <t>Scoring Code</t>
  </si>
  <si>
    <t xml:space="preserve">Vegas Showdown </t>
  </si>
  <si>
    <t xml:space="preserve">St Petersburg </t>
  </si>
  <si>
    <t xml:space="preserve">Thurn &amp; Taxis </t>
  </si>
  <si>
    <t xml:space="preserve">7 Wonders </t>
  </si>
  <si>
    <t>Castles of Mad King Ludwig</t>
  </si>
  <si>
    <t xml:space="preserve">Carcassonne </t>
  </si>
  <si>
    <t>Player Starts</t>
  </si>
  <si>
    <t>Player Count</t>
  </si>
  <si>
    <t>Formula</t>
  </si>
  <si>
    <t>Value</t>
  </si>
  <si>
    <r>
      <t xml:space="preserve">TIES - If there is a Tie, enter "Tie" in Tie column (Column E) for ALL players in that game.  This will highlight that cell in </t>
    </r>
    <r>
      <rPr>
        <i/>
        <sz val="10"/>
        <color rgb="FFFF0000"/>
        <rFont val="Arial"/>
        <family val="2"/>
      </rPr>
      <t>RED</t>
    </r>
    <r>
      <rPr>
        <i/>
        <sz val="10"/>
        <rFont val="Arial"/>
        <family val="2"/>
      </rPr>
      <t xml:space="preserve"> as a reminder that the Scoring Code must be changed.</t>
    </r>
  </si>
  <si>
    <t>Changes - This Tab has been bypassed for 2015.</t>
  </si>
  <si>
    <t>Column A has been added to indicate Wildcard games.  (See below)</t>
  </si>
  <si>
    <t>Column E indicates Ties.   (see below).</t>
  </si>
  <si>
    <t>Column F is a formula to count the number of players in any specific game based on the unique Game number.</t>
  </si>
  <si>
    <t>Column K calculates the points awarde to each player.  The Vlookup formula now uses the Scoring Code value from Column G to determine the points allocated.  This bypasses the Games Played tab and removes the requirement for doing double entry for games.</t>
  </si>
  <si>
    <t>Column J calculated the number of players using a Vlookup and the Games Played tab.  This has been replaced by the Player Count in Column F.  This change bypasses the Games Played tab and removes the requirement for doing double entry for games.  This column has been hidden.</t>
  </si>
  <si>
    <t>DELETE</t>
  </si>
  <si>
    <t>HIDE</t>
  </si>
  <si>
    <t>Column G Automatically populates the Scoring Code from the Player Count.  This code is used to pull data from the Points Tab. IF THERE IS A TIE, see below.</t>
  </si>
  <si>
    <t>Notes on changes (Notes rows have been hidden to save screen space.)</t>
  </si>
  <si>
    <t xml:space="preserve">Once all plays of that game have been entered, go to any Tied games, determine which Scoring Code (from the Points tab) is correct and OVERWRITE the value in the Scoring Code column for that came for ALL players.  The Scoring Code is determined from the Points tab.  </t>
  </si>
  <si>
    <t>Place</t>
  </si>
  <si>
    <t>Added Player Starts ID to count of total number of players calculation (C23)</t>
  </si>
  <si>
    <t>Changes in Column Labels:  Column B - Game # changed to Game Session.  Column D - Position changed to Place</t>
  </si>
  <si>
    <t>Removed SUM of points formula in L24.</t>
  </si>
  <si>
    <t>Game Session</t>
  </si>
  <si>
    <t>Column I pulls the game name.  The Vlookup now looks directly to the Games tab for this information.  This bypasses the Games Played tab and removes the requirement for doing double entry for games.</t>
  </si>
  <si>
    <t>Enter Game Session, Player # and Position.  Game Session is the Game # (from the Games tab) and a two digit decimal to indicate the number of tables (.01, .02 and so on). The Player and Game Name will populate (from the Results tab and the Games tab, respectively).</t>
  </si>
  <si>
    <t>If the Player's name does not populate Column H, the player's information must be entered on the Results tab.</t>
  </si>
  <si>
    <t>All Wildcard games should be entered in the Wildcard section below the regular game entry area.  Same instructions as above apply.</t>
  </si>
  <si>
    <t>Wildcard Game Session is the Game # (from the Games tab) and a two digit decimal starting above .5)  to indicate the number of wildcard sessions (.51, .52 and so on) for that game.  For Example, a regular session of  Trains would be 8.01.  The first wildcard of Trains would be 8.51.</t>
  </si>
  <si>
    <t>Placeholder.  Replace as needed.</t>
  </si>
  <si>
    <t>s</t>
  </si>
  <si>
    <t>Scheduled Games Played</t>
  </si>
  <si>
    <t>Wildcard Games Played</t>
  </si>
  <si>
    <t>Tournament Points</t>
  </si>
  <si>
    <t>Number of points now pulls from Tournament_Points (new range) instead of Tpoints.</t>
  </si>
  <si>
    <t>Changes:  Players label in A8 has been changed to Scoring Code.</t>
  </si>
  <si>
    <t>Changed label for count of games to Scheduled Games Played.</t>
  </si>
  <si>
    <t>Added column to count number of Wildcard games.  Formula used countifs of player name and "w" for wildcard game.  Pulling data from Data tab.</t>
  </si>
  <si>
    <t>Changed formula for count of games played to a countifs using player name and "s" for scheduled game.  Still pulling data from the Data tab.</t>
  </si>
  <si>
    <t>Total Games Played</t>
  </si>
  <si>
    <t>Scheduled/ Wildcard</t>
  </si>
  <si>
    <t>Wildcard scores can only be used to improve a player's standing.  Once entered, Sort (Data/Sort &amp; Filter/Sort) by Player Name and Game Name.  Wildcard entries will be shaded in blue (columns A-G).  If a player has two entries for the same game (a Scheduled game and a Wildcard game) Identify the the LOWEST point value for this game and delete it from the Points column (Column L).  The spreadsheet is designed to show any deleted points value as a blue cell, to provide visual feedback that a value has been removed.</t>
  </si>
  <si>
    <t>To re-sort for later data entry, Sort on  Wildcard (Column A, lowest to highest) and the Game Session (Column B, lowest to highest).</t>
  </si>
  <si>
    <t>Ticket to Ride</t>
  </si>
  <si>
    <t>Catan</t>
  </si>
  <si>
    <t>Alhambra</t>
  </si>
  <si>
    <t>Power Grid</t>
  </si>
  <si>
    <t>Egizia</t>
  </si>
  <si>
    <t xml:space="preserve">Concordia </t>
  </si>
  <si>
    <t>Puerto Rico</t>
  </si>
  <si>
    <t>Village</t>
  </si>
  <si>
    <t>Ra</t>
  </si>
  <si>
    <t>Great Western Trail</t>
  </si>
  <si>
    <t>Acquire</t>
  </si>
  <si>
    <t>Terraforming Mars</t>
  </si>
  <si>
    <t>Sat</t>
  </si>
  <si>
    <t>Sun</t>
  </si>
  <si>
    <t>Orleans</t>
  </si>
  <si>
    <t>Century: Spice Road</t>
  </si>
  <si>
    <t>Total Points</t>
  </si>
  <si>
    <t>Top 8 Points</t>
  </si>
  <si>
    <t>Lookup Key</t>
  </si>
  <si>
    <t>Dummy Data to make the large function happy</t>
  </si>
  <si>
    <t>Noah Engelmann</t>
  </si>
  <si>
    <t>Linda Engelmann</t>
  </si>
  <si>
    <t>Ryan Blodgett</t>
  </si>
  <si>
    <t>Dan Luxenberg</t>
  </si>
  <si>
    <t>John Wittkamper</t>
  </si>
  <si>
    <t>Paul Grosser</t>
  </si>
  <si>
    <t>Eugene Yee</t>
  </si>
  <si>
    <t>John Weber</t>
  </si>
  <si>
    <t>Phil Rennert</t>
  </si>
  <si>
    <t>Data Entry (Instructions have been hidden to save screen space)</t>
  </si>
  <si>
    <t>Wildcard not used in 2017</t>
  </si>
  <si>
    <t xml:space="preserve">Column L 2017 Lookup Key added to help produce the Top 8 scores. </t>
  </si>
  <si>
    <t>Eric Engelmann</t>
  </si>
  <si>
    <t>Aaron Ucko</t>
  </si>
  <si>
    <t>Alison Fair</t>
  </si>
  <si>
    <t>Bill Kominers</t>
  </si>
  <si>
    <t>Chris Wildes</t>
  </si>
  <si>
    <t>Christopher Bakota</t>
  </si>
  <si>
    <t>Dasha Ucko</t>
  </si>
  <si>
    <t>David Fair</t>
  </si>
  <si>
    <t>Eric Reinhold</t>
  </si>
  <si>
    <t>George Pletz</t>
  </si>
  <si>
    <t>Ian Fried</t>
  </si>
  <si>
    <t>Laura Reinhold</t>
  </si>
  <si>
    <t>Noreen Fair</t>
  </si>
  <si>
    <t>Pat Onufrak</t>
  </si>
  <si>
    <t>Scott Patten</t>
  </si>
  <si>
    <t>Josh Drye</t>
  </si>
  <si>
    <t>James Henderson</t>
  </si>
  <si>
    <t>Brian Henderson</t>
  </si>
  <si>
    <t>Jack Ridgeway</t>
  </si>
  <si>
    <t>Ray Naing</t>
  </si>
  <si>
    <t>Anne Merrell</t>
  </si>
  <si>
    <t>Shiv Chopra</t>
  </si>
  <si>
    <t>Sagrada</t>
  </si>
  <si>
    <t>Scythe</t>
  </si>
  <si>
    <t>Isle of Skye</t>
  </si>
  <si>
    <t xml:space="preserve">Stone Age </t>
  </si>
  <si>
    <t>Russian Railrods</t>
  </si>
  <si>
    <t>Castles of Burgundy</t>
  </si>
  <si>
    <t>Evolution</t>
  </si>
  <si>
    <t>Gaia Project</t>
  </si>
  <si>
    <t>Kingdomino</t>
  </si>
  <si>
    <t>REPORT POINTS AFTER EACH ROUND</t>
  </si>
  <si>
    <t>Azul</t>
  </si>
  <si>
    <t>GG</t>
  </si>
  <si>
    <t>Changes:  Changed to 2018 game list.  Retained Day column.</t>
  </si>
  <si>
    <t>Lords of Waterdeep</t>
  </si>
  <si>
    <t>Aaron</t>
  </si>
  <si>
    <t>Alan Aspinwall</t>
  </si>
  <si>
    <t>Alex L</t>
  </si>
  <si>
    <t>Alex T</t>
  </si>
  <si>
    <t>Alexandria Trent Spencer</t>
  </si>
  <si>
    <t xml:space="preserve">Amy Biddle </t>
  </si>
  <si>
    <t>Andrew Givens</t>
  </si>
  <si>
    <t>Andy Catanzaro</t>
  </si>
  <si>
    <t>Angel Tao</t>
  </si>
  <si>
    <t>AnnaMaria Phelps</t>
  </si>
  <si>
    <t>Ben Phelps</t>
  </si>
  <si>
    <t>Bill Pzedpelski</t>
  </si>
  <si>
    <t>Bob Crites</t>
  </si>
  <si>
    <t>Brent Koford</t>
  </si>
  <si>
    <t>Brian Kram</t>
  </si>
  <si>
    <t>Brian Stallings</t>
  </si>
  <si>
    <t>Bruce Voge III</t>
  </si>
  <si>
    <t xml:space="preserve">Carleen Gilbert </t>
  </si>
  <si>
    <t>Cheri Spiegel</t>
  </si>
  <si>
    <t>Chris McCleary</t>
  </si>
  <si>
    <t>Christine Fiedler</t>
  </si>
  <si>
    <t>Christopher Yaure</t>
  </si>
  <si>
    <t xml:space="preserve">Christy Applegate </t>
  </si>
  <si>
    <t>Colleen Mahar-Piersma</t>
  </si>
  <si>
    <t>Cristina Spencer</t>
  </si>
  <si>
    <t>Dana Crites</t>
  </si>
  <si>
    <t>Daniel Beeson</t>
  </si>
  <si>
    <t>David Bennett</t>
  </si>
  <si>
    <t xml:space="preserve">David Edelstein </t>
  </si>
  <si>
    <t>David Perry</t>
  </si>
  <si>
    <t>Dawn</t>
  </si>
  <si>
    <t>Denise Stallings</t>
  </si>
  <si>
    <t>Domenick Poster</t>
  </si>
  <si>
    <t>Don Tatum</t>
  </si>
  <si>
    <t>Donald Deadwyler</t>
  </si>
  <si>
    <t>Doug Mercer</t>
  </si>
  <si>
    <t>Ed Gilliland</t>
  </si>
  <si>
    <t>Elizabeth Hargrave</t>
  </si>
  <si>
    <t xml:space="preserve">Eric Spiegel </t>
  </si>
  <si>
    <t xml:space="preserve">Erica Rozzero </t>
  </si>
  <si>
    <t>Erik G</t>
  </si>
  <si>
    <t xml:space="preserve">Erin Forte </t>
  </si>
  <si>
    <t xml:space="preserve">Ernie/Mary Anne Ohlhoff </t>
  </si>
  <si>
    <t>Evan Gassman</t>
  </si>
  <si>
    <t>Eyal Mozes</t>
  </si>
  <si>
    <t>Garrett Dressler</t>
  </si>
  <si>
    <t xml:space="preserve">Gary Sanderson </t>
  </si>
  <si>
    <t>Grant K.</t>
  </si>
  <si>
    <t xml:space="preserve">Heath Wilson </t>
  </si>
  <si>
    <t>Hsu De Franco</t>
  </si>
  <si>
    <t>Jacob Newark</t>
  </si>
  <si>
    <t>James Nolan</t>
  </si>
  <si>
    <t>Jane of the TTC</t>
  </si>
  <si>
    <t>Jared Johnson</t>
  </si>
  <si>
    <t>Jason MAJBrown22</t>
  </si>
  <si>
    <t xml:space="preserve">Jay Avni </t>
  </si>
  <si>
    <t>Jennifer</t>
  </si>
  <si>
    <t>Jerry Versace</t>
  </si>
  <si>
    <t>Joe</t>
  </si>
  <si>
    <t xml:space="preserve">Joe Casadonte </t>
  </si>
  <si>
    <t>Joe Catudal</t>
  </si>
  <si>
    <t>Joe Hennessey</t>
  </si>
  <si>
    <t>John Barringer</t>
  </si>
  <si>
    <t xml:space="preserve">John Ohlhoff </t>
  </si>
  <si>
    <t>Jon Blancha</t>
  </si>
  <si>
    <t>Jon St. Onge</t>
  </si>
  <si>
    <t xml:space="preserve">Jonathan </t>
  </si>
  <si>
    <t>Jonathan Jacobs</t>
  </si>
  <si>
    <t>Kaarin Engelmann</t>
  </si>
  <si>
    <t>Kara Perry</t>
  </si>
  <si>
    <t>Karen Bell</t>
  </si>
  <si>
    <t>Karen Daniel</t>
  </si>
  <si>
    <t>Kassia Schodroski</t>
  </si>
  <si>
    <t>Katharine Brown</t>
  </si>
  <si>
    <t>Ken Samuel</t>
  </si>
  <si>
    <t>Kiersten Newtoff</t>
  </si>
  <si>
    <t>Kurt Miller</t>
  </si>
  <si>
    <t>Kyle Catanzaro</t>
  </si>
  <si>
    <t>Laura Minsal</t>
  </si>
  <si>
    <t>Lenny</t>
  </si>
  <si>
    <t xml:space="preserve">Madeleine Bernhardt </t>
  </si>
  <si>
    <t>Maggie May</t>
  </si>
  <si>
    <t>Marcy Morelli</t>
  </si>
  <si>
    <t>Marian McBrine</t>
  </si>
  <si>
    <t>Marlon Nelson</t>
  </si>
  <si>
    <t>Matt Sablan</t>
  </si>
  <si>
    <t>Matt Yeager</t>
  </si>
  <si>
    <t>Maxx Cho</t>
  </si>
  <si>
    <t>McKinley Hamby</t>
  </si>
  <si>
    <t>Michael Lazar</t>
  </si>
  <si>
    <t>Mike Wilmington</t>
  </si>
  <si>
    <t xml:space="preserve">Monika Koszalka </t>
  </si>
  <si>
    <t>Natalie Itin</t>
  </si>
  <si>
    <t>Nathan Bassett</t>
  </si>
  <si>
    <t>Nicole Mahar-Piersma</t>
  </si>
  <si>
    <t xml:space="preserve">Patrick Ohlhoff </t>
  </si>
  <si>
    <t xml:space="preserve">Paul Bernhardt </t>
  </si>
  <si>
    <t xml:space="preserve">Paul Rozzero </t>
  </si>
  <si>
    <t>Perrianne Lurie</t>
  </si>
  <si>
    <t>Phil</t>
  </si>
  <si>
    <t xml:space="preserve">Philip Gilbert </t>
  </si>
  <si>
    <t>R.C.</t>
  </si>
  <si>
    <t>Randy Hoffman</t>
  </si>
  <si>
    <t>Ray Walker</t>
  </si>
  <si>
    <t>Rebeccas Crites</t>
  </si>
  <si>
    <t>Richard Irving</t>
  </si>
  <si>
    <t>Richard Messick</t>
  </si>
  <si>
    <t>Robin Yaure</t>
  </si>
  <si>
    <t>Roger Eastep</t>
  </si>
  <si>
    <t>Roy Pettis</t>
  </si>
  <si>
    <t>Rusty Johnson</t>
  </si>
  <si>
    <t>Sarah Crites</t>
  </si>
  <si>
    <t>Shari Sanderson</t>
  </si>
  <si>
    <t xml:space="preserve">Solly Ucko </t>
  </si>
  <si>
    <t>Sophie Catudal</t>
  </si>
  <si>
    <t xml:space="preserve">Timothy Ohlhoff </t>
  </si>
  <si>
    <t>TJ of TTC</t>
  </si>
  <si>
    <t>Tyler Koford</t>
  </si>
  <si>
    <t>Victor Hutcherson</t>
  </si>
  <si>
    <t>Wesley Hayden</t>
  </si>
  <si>
    <t>Will Smith</t>
  </si>
  <si>
    <t xml:space="preserve">Will Zander </t>
  </si>
  <si>
    <t xml:space="preserve">Yevgeniya Nusinovich </t>
  </si>
  <si>
    <t>Zan Diamantis</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</si>
  <si>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</si>
  <si>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</si>
  <si>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</si>
  <si>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</si>
  <si>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</si>
  <si>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</si>
  <si>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</si>
  <si>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</si>
  <si>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</si>
  <si>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</si>
  <si>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</si>
  <si>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</si>
  <si>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</si>
  <si>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</si>
  <si>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</si>
  <si>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</si>
  <si>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</si>
  <si>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</si>
  <si>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</si>
  <si>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</si>
  <si>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</si>
  <si>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</si>
  <si>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</si>
  <si>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</si>
  <si>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</si>
  <si>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</si>
  <si>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</si>
  <si>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</si>
  <si>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</si>
  <si>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</si>
  <si>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</si>
  <si>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</si>
  <si>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</si>
  <si>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</si>
  <si>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</si>
  <si>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</si>
  <si>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</si>
  <si>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</si>
  <si>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</si>
  <si>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</si>
  <si>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</si>
  <si>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</si>
  <si>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</si>
  <si>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</si>
  <si>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</si>
  <si>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</si>
  <si>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</si>
  <si>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</si>
  <si>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001</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</si>
  <si>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</si>
  <si>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</si>
  <si>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</si>
  <si>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</si>
  <si>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</si>
  <si>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</si>
  <si>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</si>
  <si>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</si>
  <si>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</si>
  <si>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</si>
  <si>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</si>
  <si>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</si>
  <si>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</si>
  <si>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</si>
  <si>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</si>
  <si>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</si>
  <si>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</si>
  <si>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</si>
  <si>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</si>
  <si>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</si>
  <si>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</si>
  <si>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</si>
  <si>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</si>
  <si>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</si>
  <si>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</si>
  <si>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</si>
  <si>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</si>
  <si>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</si>
  <si>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</si>
  <si>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</si>
  <si>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</si>
  <si>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</si>
  <si>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</si>
  <si>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</si>
  <si>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</si>
  <si>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</si>
  <si>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</si>
  <si>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</si>
  <si>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</si>
  <si>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</si>
  <si>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</si>
  <si>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</si>
  <si>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</si>
  <si>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</si>
  <si>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</si>
  <si>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</si>
  <si>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</si>
  <si>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</si>
  <si>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</si>
  <si>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</si>
  <si>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</si>
  <si>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</si>
  <si>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</si>
  <si>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</si>
  <si>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</si>
  <si>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</si>
  <si>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</si>
  <si>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</si>
  <si>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</si>
  <si>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</si>
  <si>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</si>
  <si>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</si>
  <si>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</si>
  <si>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</si>
  <si>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</si>
  <si>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</si>
  <si>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</si>
  <si>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</si>
  <si>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</si>
  <si>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</si>
  <si>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</si>
  <si>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</si>
  <si>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</si>
  <si>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</si>
  <si>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</si>
  <si>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</si>
  <si>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</si>
  <si>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</si>
  <si>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</si>
  <si>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</si>
  <si>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</si>
  <si>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</si>
  <si>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</si>
  <si>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</si>
  <si>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</si>
  <si>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</si>
  <si>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</si>
  <si>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</si>
  <si>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</si>
  <si>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</si>
  <si>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</si>
  <si>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</si>
  <si>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</si>
  <si>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</si>
  <si>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</si>
  <si>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</si>
  <si>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</si>
  <si>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</si>
  <si>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</si>
  <si>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</si>
  <si>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</si>
  <si>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</si>
  <si>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</si>
  <si>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</si>
  <si>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</si>
  <si>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</si>
  <si>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184</t>
  </si>
  <si>
    <t>Aaron Blair</t>
  </si>
  <si>
    <t>195</t>
  </si>
  <si>
    <t>Michael Yarbough</t>
  </si>
  <si>
    <t>173</t>
  </si>
  <si>
    <t>Cathy</t>
  </si>
  <si>
    <t>180</t>
  </si>
  <si>
    <t>John Downing</t>
  </si>
  <si>
    <t>165</t>
  </si>
  <si>
    <t>Lee Mewshaw</t>
  </si>
  <si>
    <t>174</t>
  </si>
  <si>
    <t>Keith Levy</t>
  </si>
  <si>
    <t>233</t>
  </si>
  <si>
    <t>John Mewshaw</t>
  </si>
  <si>
    <t>202</t>
  </si>
  <si>
    <t>Michael Sewall</t>
  </si>
  <si>
    <t>203</t>
  </si>
  <si>
    <t>Jeremy Sewell</t>
  </si>
  <si>
    <t>232</t>
  </si>
  <si>
    <t>Johnathan Towne</t>
  </si>
  <si>
    <t>Phil Moore</t>
  </si>
  <si>
    <t>188</t>
  </si>
  <si>
    <t>Evy</t>
  </si>
  <si>
    <t>265</t>
  </si>
  <si>
    <t>249</t>
  </si>
  <si>
    <t>Randy Williams</t>
  </si>
  <si>
    <t>254</t>
  </si>
  <si>
    <t>Ben Isgur</t>
  </si>
  <si>
    <t>248</t>
  </si>
  <si>
    <t>181</t>
  </si>
  <si>
    <t>Dave Nace</t>
  </si>
  <si>
    <t>182</t>
  </si>
  <si>
    <t>Daniel Mace</t>
  </si>
  <si>
    <t>243</t>
  </si>
  <si>
    <t>John Martone</t>
  </si>
  <si>
    <t>282</t>
  </si>
  <si>
    <t>Simon Cinpan</t>
  </si>
  <si>
    <t>Eric Wrobel</t>
  </si>
  <si>
    <t>234</t>
  </si>
  <si>
    <t>Veronica</t>
  </si>
  <si>
    <t>235</t>
  </si>
  <si>
    <t>David</t>
  </si>
  <si>
    <t>287</t>
  </si>
  <si>
    <t>Andrew Kindred</t>
  </si>
  <si>
    <t>TIE</t>
  </si>
  <si>
    <t>295</t>
  </si>
  <si>
    <t>Cathy Eskey</t>
  </si>
  <si>
    <t>296</t>
  </si>
  <si>
    <t>Matt Murbach</t>
  </si>
  <si>
    <t>291</t>
  </si>
  <si>
    <t>162</t>
  </si>
  <si>
    <t>Dayle</t>
  </si>
  <si>
    <t>Steve</t>
  </si>
  <si>
    <t>sean McFarland</t>
  </si>
  <si>
    <t>172</t>
  </si>
  <si>
    <t>298</t>
  </si>
  <si>
    <t>Jon</t>
  </si>
  <si>
    <t>297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</si>
</sst>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8"/>
      <name val="Arial"/>
      <family val="2"/>
    </font>
    <font>
      <b/>
      <sz val="10"/>
      <color indexed="10"/>
      <name val="Arial"/>
      <family val="2"/>
    </font>
    <font>
      <b/>
      <sz val="10"/>
      <name val="Arial"/>
      <family val="2"/>
    </font>
    <font>
      <sz val="10"/>
      <name val="Arial"/>
      <family val="2"/>
    </font>
    <font>
      <i/>
      <sz val="10"/>
      <name val="Arial"/>
      <family val="2"/>
    </font>
    <font>
      <sz val="11"/>
      <name val="Calibri"/>
      <family val="2"/>
      <scheme val="minor"/>
    </font>
    <font>
      <sz val="11"/>
      <name val="Calibri"/>
      <family val="2"/>
    </font>
    <font>
      <i/>
      <sz val="10"/>
      <color rgb="FFFF0000"/>
      <name val="Arial"/>
      <family val="2"/>
    </font>
    <font>
      <sz val="10"/>
      <name val="Arial"/>
      <family val="2"/>
    </font>
    <font>
      <sz val="10"/>
      <name val="Arial"/>
      <family val="2"/>
    </font>
    <font>
      <b/>
      <sz val="10"/>
      <color theme="1"/>
      <name val="Arial"/>
      <family val="2"/>
    </font>
    <font>
      <sz val="12"/>
      <name val="Calibri"/>
      <family val="2"/>
      <scheme val="minor"/>
    </font>
  </fonts>
  <fills count="9">
    <fill>
      <patternFill patternType="none"/>
    </fill>
    <fill>
      <patternFill patternType="gray125"/>
    </fill>
    <fill>
      <patternFill patternType="solid">
        <fgColor indexed="22"/>
        <bgColor indexed="22"/>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theme="4" tint="0.39997558519241921"/>
      </top>
      <bottom style="thin">
        <color theme="4" tint="0.39994506668294322"/>
      </bottom>
      <diagonal/>
    </border>
    <border>
      <left/>
      <right/>
      <top style="thin">
        <color theme="4" tint="0.39994506668294322"/>
      </top>
      <bottom style="thin">
        <color theme="4" tint="0.39991454817346722"/>
      </bottom>
      <diagonal/>
    </border>
  </borders>
  <cellStyleXfs count="1">
    <xf numFmtId="0" fontId="0" fillId="0" borderId="0"/>
  </cellStyleXfs>
  <cellXfs count="103">
    <xf numFmtId="0" fontId="0" fillId="0" borderId="0" xfId="0"/>
    <xf numFmtId="0" fontId="0" fillId="0" borderId="1" xfId="0" applyBorder="1" applyAlignment="1">
      <alignment horizontal="center"/>
    </xf>
    <xf numFmtId="0" fontId="0" fillId="0" borderId="0" xfId="0" applyAlignment="1">
      <alignment horizontal="center"/>
    </xf>
    <xf numFmtId="0" fontId="0" fillId="2" borderId="0" xfId="0" applyFill="1"/>
    <xf numFmtId="0" fontId="0" fillId="3" borderId="0" xfId="0" applyFill="1"/>
    <xf numFmtId="0" fontId="0" fillId="3" borderId="0" xfId="0" applyFill="1" applyAlignment="1">
      <alignment horizontal="center"/>
    </xf>
    <xf numFmtId="0" fontId="0" fillId="3" borderId="1" xfId="0" applyFill="1" applyBorder="1" applyAlignment="1">
      <alignment horizontal="center"/>
    </xf>
    <xf numFmtId="0" fontId="0" fillId="2" borderId="0" xfId="0" applyFill="1" applyAlignment="1">
      <alignment horizontal="center"/>
    </xf>
    <xf numFmtId="0" fontId="3" fillId="0" borderId="0" xfId="0" applyFont="1" applyAlignment="1"/>
    <xf numFmtId="0" fontId="0" fillId="0" borderId="0" xfId="0" applyFill="1" applyAlignment="1">
      <alignment horizontal="center"/>
    </xf>
    <xf numFmtId="0" fontId="4" fillId="0" borderId="0" xfId="0" applyFont="1"/>
    <xf numFmtId="0" fontId="4" fillId="3" borderId="0" xfId="0" applyFont="1" applyFill="1" applyAlignment="1">
      <alignment horizontal="center"/>
    </xf>
    <xf numFmtId="0" fontId="4" fillId="0" borderId="0" xfId="0" applyFont="1" applyAlignment="1">
      <alignment horizontal="center"/>
    </xf>
    <xf numFmtId="0" fontId="0" fillId="0" borderId="0" xfId="0" applyAlignment="1">
      <alignment wrapText="1"/>
    </xf>
    <xf numFmtId="0" fontId="4" fillId="4" borderId="0" xfId="0" applyFont="1" applyFill="1" applyAlignment="1">
      <alignment horizontal="left"/>
    </xf>
    <xf numFmtId="0" fontId="0" fillId="0" borderId="0" xfId="0" applyFill="1"/>
    <xf numFmtId="0" fontId="6" fillId="5" borderId="2" xfId="0" applyFont="1" applyFill="1" applyBorder="1" applyAlignment="1">
      <alignment horizontal="left" vertical="top"/>
    </xf>
    <xf numFmtId="0" fontId="7" fillId="5" borderId="2" xfId="0" applyFont="1" applyFill="1" applyBorder="1" applyAlignment="1">
      <alignment horizontal="center" vertical="top"/>
    </xf>
    <xf numFmtId="0" fontId="0" fillId="0" borderId="1" xfId="0" applyBorder="1" applyAlignment="1">
      <alignment horizontal="center" wrapText="1"/>
    </xf>
    <xf numFmtId="0" fontId="0" fillId="3" borderId="1" xfId="0" applyFill="1" applyBorder="1" applyAlignment="1">
      <alignment horizontal="center" wrapText="1"/>
    </xf>
    <xf numFmtId="0" fontId="0" fillId="0" borderId="1" xfId="0" applyFill="1" applyBorder="1" applyAlignment="1">
      <alignment horizontal="center" wrapText="1"/>
    </xf>
    <xf numFmtId="0" fontId="4" fillId="0" borderId="1" xfId="0" applyFont="1" applyBorder="1" applyAlignment="1">
      <alignment horizontal="center" wrapText="1"/>
    </xf>
    <xf numFmtId="0" fontId="4" fillId="0" borderId="0" xfId="0" applyFont="1" applyFill="1"/>
    <xf numFmtId="0" fontId="4" fillId="3" borderId="1" xfId="0" applyFont="1" applyFill="1" applyBorder="1" applyAlignment="1">
      <alignment horizontal="center"/>
    </xf>
    <xf numFmtId="0" fontId="4" fillId="0" borderId="0" xfId="0" applyFont="1" applyAlignment="1">
      <alignment wrapText="1"/>
    </xf>
    <xf numFmtId="0" fontId="4" fillId="0" borderId="0" xfId="0" applyFont="1" applyAlignment="1"/>
    <xf numFmtId="0" fontId="0" fillId="2" borderId="2" xfId="0" applyFill="1" applyBorder="1" applyAlignment="1">
      <alignment horizontal="center"/>
    </xf>
    <xf numFmtId="0" fontId="0" fillId="0" borderId="2" xfId="0" applyBorder="1"/>
    <xf numFmtId="0" fontId="4" fillId="6" borderId="0" xfId="0" applyFont="1" applyFill="1"/>
    <xf numFmtId="0" fontId="4" fillId="0" borderId="0" xfId="0" applyFont="1" applyAlignment="1">
      <alignment horizontal="left" wrapText="1"/>
    </xf>
    <xf numFmtId="0" fontId="4" fillId="0" borderId="0" xfId="0" applyFont="1" applyAlignment="1">
      <alignment horizontal="left" vertical="top"/>
    </xf>
    <xf numFmtId="0" fontId="6" fillId="5" borderId="3" xfId="0" applyFont="1" applyFill="1" applyBorder="1" applyAlignment="1">
      <alignment horizontal="left" vertical="top"/>
    </xf>
    <xf numFmtId="0" fontId="0" fillId="0" borderId="0" xfId="0" applyBorder="1" applyAlignment="1">
      <alignment horizontal="center"/>
    </xf>
    <xf numFmtId="0" fontId="0" fillId="3" borderId="0" xfId="0" applyFill="1" applyBorder="1" applyAlignment="1">
      <alignment horizontal="center"/>
    </xf>
    <xf numFmtId="0" fontId="0" fillId="0" borderId="0" xfId="0" applyFill="1" applyBorder="1" applyAlignment="1">
      <alignment horizontal="center"/>
    </xf>
    <xf numFmtId="0" fontId="4" fillId="0" borderId="0" xfId="0" applyFont="1" applyAlignment="1">
      <alignment vertical="top" wrapText="1"/>
    </xf>
    <xf numFmtId="0" fontId="0" fillId="0" borderId="0" xfId="0" applyAlignment="1">
      <alignment vertical="top" wrapText="1"/>
    </xf>
    <xf numFmtId="0" fontId="4" fillId="3" borderId="1" xfId="0" applyFont="1" applyFill="1" applyBorder="1" applyAlignment="1">
      <alignment horizontal="center" wrapText="1"/>
    </xf>
    <xf numFmtId="0" fontId="4" fillId="5" borderId="0" xfId="0" applyFont="1" applyFill="1" applyAlignment="1">
      <alignment horizontal="center" wrapText="1"/>
    </xf>
    <xf numFmtId="0" fontId="4" fillId="0" borderId="1" xfId="0" applyFont="1" applyFill="1" applyBorder="1" applyAlignment="1">
      <alignment horizontal="center" wrapText="1"/>
    </xf>
    <xf numFmtId="0" fontId="4" fillId="0" borderId="0" xfId="0" applyFont="1" applyAlignment="1">
      <alignment horizontal="left"/>
    </xf>
    <xf numFmtId="0" fontId="0" fillId="5" borderId="0" xfId="0" applyFill="1" applyAlignment="1">
      <alignment horizontal="center"/>
    </xf>
    <xf numFmtId="0" fontId="2" fillId="0" borderId="0" xfId="0" applyFont="1" applyFill="1" applyAlignment="1">
      <alignment horizontal="right"/>
    </xf>
    <xf numFmtId="0" fontId="4" fillId="5" borderId="1" xfId="0" applyFont="1" applyFill="1" applyBorder="1" applyAlignment="1">
      <alignment horizontal="center" wrapText="1"/>
    </xf>
    <xf numFmtId="0" fontId="0" fillId="5" borderId="1" xfId="0" applyFill="1" applyBorder="1" applyAlignment="1">
      <alignment horizontal="center" wrapText="1"/>
    </xf>
    <xf numFmtId="0" fontId="0" fillId="5" borderId="0" xfId="0" applyFill="1" applyBorder="1" applyAlignment="1">
      <alignment horizontal="center"/>
    </xf>
    <xf numFmtId="0" fontId="0" fillId="0" borderId="2" xfId="0" applyFont="1" applyBorder="1" applyAlignment="1">
      <alignment vertical="center"/>
    </xf>
    <xf numFmtId="0" fontId="7" fillId="0" borderId="2" xfId="0" applyFont="1" applyBorder="1" applyAlignment="1">
      <alignment vertical="top" wrapText="1"/>
    </xf>
    <xf numFmtId="1" fontId="0" fillId="0" borderId="2" xfId="0" applyNumberFormat="1" applyFont="1" applyBorder="1" applyAlignment="1">
      <alignment horizontal="center" vertical="center"/>
    </xf>
    <xf numFmtId="0" fontId="6" fillId="0" borderId="2" xfId="0" applyFont="1" applyBorder="1" applyAlignment="1">
      <alignment vertical="top" wrapText="1"/>
    </xf>
    <xf numFmtId="0" fontId="6" fillId="0" borderId="2" xfId="0" applyFont="1" applyBorder="1" applyAlignment="1">
      <alignment vertical="center"/>
    </xf>
    <xf numFmtId="1" fontId="0" fillId="0" borderId="2" xfId="0" quotePrefix="1" applyNumberFormat="1" applyFont="1" applyBorder="1" applyAlignment="1">
      <alignment horizontal="center" vertical="center"/>
    </xf>
    <xf numFmtId="0" fontId="4" fillId="0" borderId="2" xfId="0" applyFont="1" applyBorder="1" applyAlignment="1">
      <alignment vertical="center"/>
    </xf>
    <xf numFmtId="0" fontId="0" fillId="0" borderId="3" xfId="0" applyFont="1" applyFill="1" applyBorder="1" applyAlignment="1">
      <alignment vertical="center"/>
    </xf>
    <xf numFmtId="0" fontId="4" fillId="0" borderId="3" xfId="0" applyFont="1" applyFill="1" applyBorder="1" applyAlignment="1">
      <alignment vertical="center"/>
    </xf>
    <xf numFmtId="49" fontId="0" fillId="3" borderId="0" xfId="0" applyNumberFormat="1" applyFill="1" applyAlignment="1">
      <alignment horizontal="center"/>
    </xf>
    <xf numFmtId="49" fontId="0" fillId="0" borderId="0" xfId="0" applyNumberFormat="1" applyAlignment="1">
      <alignment horizontal="center"/>
    </xf>
    <xf numFmtId="49" fontId="0" fillId="0" borderId="0" xfId="0" applyNumberFormat="1"/>
    <xf numFmtId="49" fontId="4" fillId="0" borderId="0" xfId="0" applyNumberFormat="1" applyFont="1" applyAlignment="1">
      <alignment horizontal="left" vertical="top"/>
    </xf>
    <xf numFmtId="49" fontId="0" fillId="0" borderId="1" xfId="0" applyNumberFormat="1" applyBorder="1" applyAlignment="1">
      <alignment horizontal="center" wrapText="1"/>
    </xf>
    <xf numFmtId="49" fontId="4" fillId="0" borderId="0" xfId="0" applyNumberFormat="1" applyFont="1" applyAlignment="1">
      <alignment horizontal="center" vertical="top"/>
    </xf>
    <xf numFmtId="49" fontId="4" fillId="0" borderId="0" xfId="0" applyNumberFormat="1" applyFont="1" applyAlignment="1">
      <alignment horizontal="center"/>
    </xf>
    <xf numFmtId="49" fontId="0" fillId="3" borderId="1" xfId="0" applyNumberFormat="1" applyFill="1" applyBorder="1" applyAlignment="1">
      <alignment horizontal="center" wrapText="1"/>
    </xf>
    <xf numFmtId="49" fontId="4" fillId="3" borderId="0" xfId="0" applyNumberFormat="1" applyFont="1" applyFill="1"/>
    <xf numFmtId="49" fontId="4" fillId="3" borderId="0" xfId="0" applyNumberFormat="1" applyFont="1" applyFill="1" applyBorder="1"/>
    <xf numFmtId="49" fontId="4" fillId="6" borderId="0" xfId="0" applyNumberFormat="1" applyFont="1" applyFill="1"/>
    <xf numFmtId="49" fontId="4" fillId="0" borderId="0" xfId="0" applyNumberFormat="1" applyFont="1" applyAlignment="1">
      <alignment horizontal="left" wrapText="1"/>
    </xf>
    <xf numFmtId="49" fontId="4" fillId="3" borderId="1" xfId="0" applyNumberFormat="1" applyFont="1" applyFill="1" applyBorder="1" applyAlignment="1">
      <alignment horizontal="center" wrapText="1"/>
    </xf>
    <xf numFmtId="1" fontId="0" fillId="0" borderId="0" xfId="0" applyNumberFormat="1" applyAlignment="1">
      <alignment horizontal="center"/>
    </xf>
    <xf numFmtId="1" fontId="3" fillId="0" borderId="0" xfId="0" applyNumberFormat="1" applyFont="1" applyAlignment="1">
      <alignment horizontal="center"/>
    </xf>
    <xf numFmtId="1" fontId="3" fillId="0" borderId="0" xfId="0" applyNumberFormat="1" applyFont="1" applyBorder="1" applyAlignment="1">
      <alignment horizontal="center"/>
    </xf>
    <xf numFmtId="0" fontId="3" fillId="4" borderId="0" xfId="0" applyFont="1" applyFill="1" applyAlignment="1">
      <alignment horizontal="left"/>
    </xf>
    <xf numFmtId="0" fontId="3" fillId="0" borderId="0" xfId="0" applyFont="1" applyFill="1" applyAlignment="1">
      <alignment horizontal="center"/>
    </xf>
    <xf numFmtId="0" fontId="3" fillId="0" borderId="0" xfId="0" applyFont="1" applyFill="1" applyBorder="1" applyAlignment="1">
      <alignment horizontal="center"/>
    </xf>
    <xf numFmtId="0" fontId="3" fillId="0" borderId="0" xfId="0" applyFont="1" applyFill="1" applyAlignment="1"/>
    <xf numFmtId="0" fontId="9" fillId="0" borderId="0" xfId="0" applyFont="1" applyAlignment="1">
      <alignment horizontal="left" textRotation="90"/>
    </xf>
    <xf numFmtId="49" fontId="10" fillId="0" borderId="0" xfId="0" applyNumberFormat="1" applyFont="1" applyAlignment="1">
      <alignment horizontal="center" textRotation="90"/>
    </xf>
    <xf numFmtId="49" fontId="11" fillId="7" borderId="0" xfId="0" applyNumberFormat="1" applyFont="1" applyFill="1" applyBorder="1" applyAlignment="1">
      <alignment textRotation="90"/>
    </xf>
    <xf numFmtId="0" fontId="10" fillId="0" borderId="0" xfId="0" applyFont="1" applyAlignment="1">
      <alignment horizontal="center" textRotation="90"/>
    </xf>
    <xf numFmtId="0" fontId="9" fillId="0" borderId="0" xfId="0" applyFont="1" applyAlignment="1">
      <alignment textRotation="90"/>
    </xf>
    <xf numFmtId="0" fontId="9" fillId="0" borderId="0" xfId="0" applyFont="1" applyAlignment="1">
      <alignment horizontal="left"/>
    </xf>
    <xf numFmtId="0" fontId="9" fillId="0" borderId="0" xfId="0" applyFont="1"/>
    <xf numFmtId="1" fontId="9" fillId="8" borderId="5" xfId="0" applyNumberFormat="1" applyFont="1" applyFill="1" applyBorder="1" applyAlignment="1">
      <alignment horizontal="center"/>
    </xf>
    <xf numFmtId="1" fontId="9" fillId="0" borderId="0" xfId="0" applyNumberFormat="1" applyFont="1" applyFill="1" applyAlignment="1">
      <alignment horizontal="center"/>
    </xf>
    <xf numFmtId="0" fontId="9" fillId="0" borderId="0" xfId="0" applyFont="1" applyAlignment="1">
      <alignment horizontal="center"/>
    </xf>
    <xf numFmtId="1" fontId="9" fillId="0" borderId="0" xfId="0" applyNumberFormat="1" applyFont="1" applyAlignment="1">
      <alignment horizontal="center"/>
    </xf>
    <xf numFmtId="1" fontId="9" fillId="8" borderId="6" xfId="0" applyNumberFormat="1" applyFont="1" applyFill="1" applyBorder="1" applyAlignment="1">
      <alignment horizontal="center"/>
    </xf>
    <xf numFmtId="0" fontId="10" fillId="4" borderId="0" xfId="0" applyFont="1" applyFill="1" applyAlignment="1">
      <alignment horizontal="center"/>
    </xf>
    <xf numFmtId="49" fontId="9" fillId="0" borderId="0" xfId="0" applyNumberFormat="1" applyFont="1" applyAlignment="1">
      <alignment horizontal="center"/>
    </xf>
    <xf numFmtId="49" fontId="11" fillId="7" borderId="4" xfId="0" applyNumberFormat="1" applyFont="1" applyFill="1" applyBorder="1" applyAlignment="1">
      <alignment horizontal="left" vertical="center" textRotation="90"/>
    </xf>
    <xf numFmtId="0" fontId="0" fillId="2" borderId="3" xfId="0" applyFill="1" applyBorder="1" applyAlignment="1">
      <alignment horizontal="center"/>
    </xf>
    <xf numFmtId="0" fontId="12" fillId="0" borderId="0" xfId="0" applyFont="1"/>
    <xf numFmtId="49" fontId="4" fillId="0" borderId="0" xfId="0" applyNumberFormat="1" applyFont="1"/>
    <xf numFmtId="49" fontId="12" fillId="0" borderId="0" xfId="0" applyNumberFormat="1" applyFont="1"/>
    <xf numFmtId="49" fontId="12" fillId="0" borderId="0" xfId="0" quotePrefix="1" applyNumberFormat="1" applyFont="1"/>
    <xf numFmtId="49" fontId="4" fillId="4" borderId="0" xfId="0" applyNumberFormat="1" applyFont="1" applyFill="1" applyAlignment="1">
      <alignment horizontal="center"/>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xf numFmtId="0" fontId="4" fillId="0" borderId="0" xfId="0" applyFont="1" applyAlignment="1">
      <alignment horizontal="left"/>
    </xf>
    <xf numFmtId="0" fontId="4" fillId="0" borderId="0" xfId="0" applyFont="1" applyAlignment="1">
      <alignment horizontal="left" wrapText="1"/>
    </xf>
    <xf numFmtId="0" fontId="5" fillId="0" borderId="0" xfId="0" applyFont="1" applyAlignment="1">
      <alignment horizontal="left" vertical="top" wrapText="1"/>
    </xf>
    <xf numFmtId="0" fontId="0" fillId="0" borderId="0" xfId="0" applyAlignment="1">
      <alignment wrapText="1"/>
    </xf>
  </cellXfs>
  <cellStyles count="1">
    <cellStyle name="Normal" xfId="0" builtinId="0"/>
  </cellStyles>
  <dxfs count="22">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o%20Devil\TichuSco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Data"/>
      <sheetName val="Badges"/>
    </sheetNames>
    <sheetDataSet>
      <sheetData sheetId="0" refreshError="1"/>
      <sheetData sheetId="1">
        <row r="5">
          <cell r="B5">
            <v>1</v>
          </cell>
          <cell r="I5">
            <v>1135</v>
          </cell>
        </row>
        <row r="6">
          <cell r="B6">
            <v>1</v>
          </cell>
          <cell r="I6">
            <v>705</v>
          </cell>
        </row>
        <row r="7">
          <cell r="B7">
            <v>1</v>
          </cell>
          <cell r="I7">
            <v>420</v>
          </cell>
        </row>
        <row r="8">
          <cell r="B8">
            <v>2</v>
          </cell>
          <cell r="I8">
            <v>1030</v>
          </cell>
        </row>
        <row r="9">
          <cell r="B9">
            <v>2</v>
          </cell>
          <cell r="I9">
            <v>870</v>
          </cell>
        </row>
        <row r="10">
          <cell r="B10">
            <v>2</v>
          </cell>
          <cell r="I10">
            <v>685</v>
          </cell>
        </row>
        <row r="11">
          <cell r="B11">
            <v>2</v>
          </cell>
          <cell r="I11">
            <v>0</v>
          </cell>
        </row>
        <row r="12">
          <cell r="B12">
            <v>4</v>
          </cell>
          <cell r="I12">
            <v>1180</v>
          </cell>
        </row>
        <row r="13">
          <cell r="B13">
            <v>4</v>
          </cell>
          <cell r="I13">
            <v>1030</v>
          </cell>
        </row>
        <row r="14">
          <cell r="B14">
            <v>10</v>
          </cell>
          <cell r="I14">
            <v>1070</v>
          </cell>
        </row>
        <row r="15">
          <cell r="B15">
            <v>10</v>
          </cell>
          <cell r="I15">
            <v>1180</v>
          </cell>
        </row>
        <row r="16">
          <cell r="B16">
            <v>10</v>
          </cell>
          <cell r="I16">
            <v>1015</v>
          </cell>
        </row>
        <row r="17">
          <cell r="B17">
            <v>10</v>
          </cell>
          <cell r="I17">
            <v>0</v>
          </cell>
        </row>
        <row r="18">
          <cell r="B18">
            <v>10</v>
          </cell>
          <cell r="I18">
            <v>0</v>
          </cell>
        </row>
        <row r="19">
          <cell r="B19">
            <v>12</v>
          </cell>
          <cell r="I19">
            <v>1095</v>
          </cell>
        </row>
        <row r="20">
          <cell r="B20">
            <v>12</v>
          </cell>
          <cell r="I20">
            <v>1035</v>
          </cell>
        </row>
        <row r="21">
          <cell r="B21">
            <v>12</v>
          </cell>
          <cell r="I21">
            <v>1000</v>
          </cell>
        </row>
        <row r="22">
          <cell r="B22">
            <v>12</v>
          </cell>
          <cell r="I22">
            <v>0</v>
          </cell>
        </row>
        <row r="23">
          <cell r="B23">
            <v>12</v>
          </cell>
          <cell r="I23">
            <v>0</v>
          </cell>
        </row>
        <row r="24">
          <cell r="B24">
            <v>12</v>
          </cell>
          <cell r="I24">
            <v>0</v>
          </cell>
        </row>
        <row r="25">
          <cell r="B25">
            <v>23</v>
          </cell>
          <cell r="I25">
            <v>420</v>
          </cell>
        </row>
        <row r="26">
          <cell r="B26">
            <v>23</v>
          </cell>
          <cell r="I26">
            <v>-130</v>
          </cell>
        </row>
        <row r="27">
          <cell r="B27">
            <v>29</v>
          </cell>
          <cell r="I27">
            <v>1070</v>
          </cell>
        </row>
        <row r="28">
          <cell r="B28">
            <v>29</v>
          </cell>
          <cell r="I28">
            <v>805</v>
          </cell>
        </row>
        <row r="29">
          <cell r="B29">
            <v>29</v>
          </cell>
          <cell r="I29">
            <v>280</v>
          </cell>
        </row>
        <row r="30">
          <cell r="B30">
            <v>30</v>
          </cell>
          <cell r="I30">
            <v>1095</v>
          </cell>
        </row>
        <row r="31">
          <cell r="B31">
            <v>30</v>
          </cell>
          <cell r="I31">
            <v>965</v>
          </cell>
        </row>
        <row r="32">
          <cell r="B32">
            <v>30</v>
          </cell>
          <cell r="I32">
            <v>535</v>
          </cell>
        </row>
        <row r="33">
          <cell r="B33">
            <v>31</v>
          </cell>
          <cell r="I33">
            <v>1115</v>
          </cell>
        </row>
        <row r="34">
          <cell r="B34">
            <v>31</v>
          </cell>
          <cell r="I34">
            <v>1065</v>
          </cell>
        </row>
        <row r="35">
          <cell r="B35">
            <v>31</v>
          </cell>
          <cell r="I35">
            <v>1030</v>
          </cell>
        </row>
        <row r="36">
          <cell r="B36">
            <v>31</v>
          </cell>
          <cell r="I36">
            <v>0</v>
          </cell>
        </row>
        <row r="37">
          <cell r="B37">
            <v>31</v>
          </cell>
          <cell r="I37">
            <v>0</v>
          </cell>
        </row>
        <row r="38">
          <cell r="B38">
            <v>31</v>
          </cell>
          <cell r="I38">
            <v>0</v>
          </cell>
        </row>
        <row r="39">
          <cell r="B39">
            <v>31</v>
          </cell>
          <cell r="I39">
            <v>0</v>
          </cell>
        </row>
        <row r="40">
          <cell r="B40">
            <v>34</v>
          </cell>
          <cell r="I40">
            <v>930</v>
          </cell>
        </row>
        <row r="41">
          <cell r="B41">
            <v>34</v>
          </cell>
          <cell r="I41">
            <v>1035</v>
          </cell>
        </row>
        <row r="42">
          <cell r="B42">
            <v>34</v>
          </cell>
          <cell r="I42">
            <v>765</v>
          </cell>
        </row>
        <row r="43">
          <cell r="B43">
            <v>34</v>
          </cell>
          <cell r="I43">
            <v>0</v>
          </cell>
        </row>
        <row r="44">
          <cell r="B44">
            <v>34</v>
          </cell>
          <cell r="I44">
            <v>0</v>
          </cell>
        </row>
        <row r="45">
          <cell r="B45">
            <v>34</v>
          </cell>
          <cell r="I45">
            <v>0</v>
          </cell>
        </row>
        <row r="46">
          <cell r="B46">
            <v>34</v>
          </cell>
          <cell r="I46">
            <v>0</v>
          </cell>
        </row>
        <row r="47">
          <cell r="B47">
            <v>34</v>
          </cell>
          <cell r="I47">
            <v>0</v>
          </cell>
        </row>
        <row r="48">
          <cell r="B48">
            <v>34</v>
          </cell>
          <cell r="I48">
            <v>0</v>
          </cell>
        </row>
        <row r="49">
          <cell r="B49">
            <v>34</v>
          </cell>
          <cell r="I49">
            <v>0</v>
          </cell>
        </row>
        <row r="50">
          <cell r="B50">
            <v>35</v>
          </cell>
          <cell r="I50">
            <v>890</v>
          </cell>
        </row>
        <row r="51">
          <cell r="B51">
            <v>35</v>
          </cell>
          <cell r="I51">
            <v>690</v>
          </cell>
        </row>
        <row r="52">
          <cell r="B52">
            <v>57</v>
          </cell>
          <cell r="I52">
            <v>1045</v>
          </cell>
        </row>
        <row r="53">
          <cell r="B53">
            <v>58</v>
          </cell>
          <cell r="I53">
            <v>1210</v>
          </cell>
        </row>
        <row r="54">
          <cell r="B54">
            <v>58</v>
          </cell>
          <cell r="I54">
            <v>1135</v>
          </cell>
        </row>
        <row r="55">
          <cell r="B55">
            <v>58</v>
          </cell>
          <cell r="I55">
            <v>1035</v>
          </cell>
        </row>
        <row r="56">
          <cell r="B56">
            <v>58</v>
          </cell>
          <cell r="I56">
            <v>0</v>
          </cell>
        </row>
        <row r="57">
          <cell r="B57">
            <v>58</v>
          </cell>
          <cell r="I57">
            <v>0</v>
          </cell>
        </row>
        <row r="58">
          <cell r="B58">
            <v>58</v>
          </cell>
          <cell r="I58">
            <v>0</v>
          </cell>
        </row>
        <row r="59">
          <cell r="B59">
            <v>58</v>
          </cell>
          <cell r="I59">
            <v>0</v>
          </cell>
        </row>
        <row r="60">
          <cell r="B60">
            <v>58</v>
          </cell>
          <cell r="I60">
            <v>0</v>
          </cell>
        </row>
        <row r="61">
          <cell r="B61">
            <v>59</v>
          </cell>
          <cell r="I61">
            <v>1000</v>
          </cell>
        </row>
        <row r="62">
          <cell r="B62">
            <v>59</v>
          </cell>
          <cell r="I62">
            <v>890</v>
          </cell>
        </row>
        <row r="63">
          <cell r="B63">
            <v>59</v>
          </cell>
          <cell r="I63">
            <v>695</v>
          </cell>
        </row>
        <row r="64">
          <cell r="B64">
            <v>59</v>
          </cell>
          <cell r="I64">
            <v>0</v>
          </cell>
        </row>
        <row r="65">
          <cell r="B65">
            <v>59</v>
          </cell>
          <cell r="I65">
            <v>0</v>
          </cell>
        </row>
        <row r="66">
          <cell r="B66">
            <v>73</v>
          </cell>
          <cell r="I66">
            <v>1210</v>
          </cell>
        </row>
        <row r="67">
          <cell r="B67">
            <v>73</v>
          </cell>
          <cell r="I67">
            <v>1015</v>
          </cell>
        </row>
        <row r="68">
          <cell r="B68">
            <v>73</v>
          </cell>
          <cell r="I68">
            <v>1115</v>
          </cell>
        </row>
        <row r="69">
          <cell r="B69">
            <v>74</v>
          </cell>
          <cell r="I69">
            <v>280</v>
          </cell>
        </row>
        <row r="70">
          <cell r="B70">
            <v>89</v>
          </cell>
          <cell r="I70">
            <v>100</v>
          </cell>
        </row>
        <row r="71">
          <cell r="B71">
            <v>89</v>
          </cell>
          <cell r="I71">
            <v>5</v>
          </cell>
        </row>
        <row r="72">
          <cell r="B72">
            <v>132</v>
          </cell>
          <cell r="I72">
            <v>1095</v>
          </cell>
        </row>
        <row r="73">
          <cell r="B73">
            <v>132</v>
          </cell>
          <cell r="I73">
            <v>690</v>
          </cell>
        </row>
        <row r="74">
          <cell r="B74">
            <v>143</v>
          </cell>
          <cell r="I74">
            <v>520</v>
          </cell>
        </row>
        <row r="75">
          <cell r="B75">
            <v>149</v>
          </cell>
          <cell r="I75">
            <v>1000</v>
          </cell>
        </row>
        <row r="76">
          <cell r="B76">
            <v>149</v>
          </cell>
          <cell r="I76">
            <v>805</v>
          </cell>
        </row>
        <row r="77">
          <cell r="B77">
            <v>150</v>
          </cell>
          <cell r="I77">
            <v>1095</v>
          </cell>
        </row>
        <row r="78">
          <cell r="B78">
            <v>154</v>
          </cell>
          <cell r="I78">
            <v>1005</v>
          </cell>
        </row>
        <row r="79">
          <cell r="B79">
            <v>154</v>
          </cell>
          <cell r="I79">
            <v>955</v>
          </cell>
        </row>
        <row r="80">
          <cell r="B80">
            <v>154</v>
          </cell>
          <cell r="I80">
            <v>100</v>
          </cell>
        </row>
        <row r="81">
          <cell r="B81">
            <v>161</v>
          </cell>
          <cell r="I81">
            <v>705</v>
          </cell>
        </row>
        <row r="82">
          <cell r="B82">
            <v>164</v>
          </cell>
          <cell r="I82">
            <v>1095</v>
          </cell>
        </row>
        <row r="83">
          <cell r="B83">
            <v>164</v>
          </cell>
          <cell r="I83">
            <v>100</v>
          </cell>
        </row>
        <row r="84">
          <cell r="B84">
            <v>166</v>
          </cell>
          <cell r="I84">
            <v>1095</v>
          </cell>
        </row>
        <row r="85">
          <cell r="B85">
            <v>166</v>
          </cell>
          <cell r="I85">
            <v>1065</v>
          </cell>
        </row>
        <row r="86">
          <cell r="B86">
            <v>166</v>
          </cell>
          <cell r="I86">
            <v>1030</v>
          </cell>
        </row>
        <row r="87">
          <cell r="B87">
            <v>166</v>
          </cell>
          <cell r="I87">
            <v>0</v>
          </cell>
        </row>
        <row r="88">
          <cell r="B88">
            <v>166</v>
          </cell>
          <cell r="I88">
            <v>0</v>
          </cell>
        </row>
        <row r="89">
          <cell r="B89">
            <v>166</v>
          </cell>
          <cell r="I89">
            <v>0</v>
          </cell>
        </row>
        <row r="90">
          <cell r="B90">
            <v>166</v>
          </cell>
          <cell r="I90">
            <v>0</v>
          </cell>
        </row>
        <row r="91">
          <cell r="B91">
            <v>178</v>
          </cell>
          <cell r="I91">
            <v>1035</v>
          </cell>
        </row>
        <row r="92">
          <cell r="B92">
            <v>178</v>
          </cell>
          <cell r="I92">
            <v>1005</v>
          </cell>
        </row>
        <row r="93">
          <cell r="B93">
            <v>178</v>
          </cell>
          <cell r="I93">
            <v>955</v>
          </cell>
        </row>
        <row r="94">
          <cell r="B94">
            <v>178</v>
          </cell>
          <cell r="I94">
            <v>0</v>
          </cell>
        </row>
        <row r="95">
          <cell r="B95">
            <v>208</v>
          </cell>
          <cell r="I95">
            <v>1045</v>
          </cell>
        </row>
        <row r="96">
          <cell r="B96">
            <v>221</v>
          </cell>
          <cell r="I96">
            <v>1035</v>
          </cell>
        </row>
      </sheetData>
      <sheetData sheetId="2">
        <row r="4">
          <cell r="A4">
            <v>1</v>
          </cell>
          <cell r="B4" t="str">
            <v xml:space="preserve">Levy , Keith </v>
          </cell>
        </row>
        <row r="5">
          <cell r="A5">
            <v>2</v>
          </cell>
          <cell r="B5" t="str">
            <v xml:space="preserve">Mazzola , Michele </v>
          </cell>
        </row>
        <row r="6">
          <cell r="A6">
            <v>3</v>
          </cell>
          <cell r="B6" t="str">
            <v xml:space="preserve">Ostrander , Pierce </v>
          </cell>
        </row>
        <row r="7">
          <cell r="A7">
            <v>4</v>
          </cell>
          <cell r="B7" t="str">
            <v xml:space="preserve">Zander , Will </v>
          </cell>
        </row>
        <row r="8">
          <cell r="A8">
            <v>5</v>
          </cell>
          <cell r="B8" t="str">
            <v xml:space="preserve">Casadonte , Joe </v>
          </cell>
        </row>
        <row r="9">
          <cell r="A9">
            <v>6</v>
          </cell>
          <cell r="B9" t="str">
            <v xml:space="preserve">Fitchett , Stephen </v>
          </cell>
        </row>
        <row r="10">
          <cell r="A10">
            <v>7</v>
          </cell>
          <cell r="B10" t="str">
            <v xml:space="preserve">Hymowitz , Michelle </v>
          </cell>
        </row>
        <row r="11">
          <cell r="A11">
            <v>8</v>
          </cell>
          <cell r="B11" t="str">
            <v xml:space="preserve">Hymowitz , Eric </v>
          </cell>
        </row>
        <row r="12">
          <cell r="A12">
            <v>9</v>
          </cell>
          <cell r="B12" t="str">
            <v xml:space="preserve">Haas , Eric </v>
          </cell>
        </row>
        <row r="13">
          <cell r="A13">
            <v>10</v>
          </cell>
          <cell r="B13" t="str">
            <v xml:space="preserve">Bynaker , Rick </v>
          </cell>
        </row>
        <row r="14">
          <cell r="A14">
            <v>11</v>
          </cell>
          <cell r="B14" t="str">
            <v xml:space="preserve">Scanlon , Sandy </v>
          </cell>
        </row>
        <row r="15">
          <cell r="A15">
            <v>12</v>
          </cell>
          <cell r="B15" t="str">
            <v xml:space="preserve">Ward , Joe </v>
          </cell>
        </row>
        <row r="16">
          <cell r="A16">
            <v>13</v>
          </cell>
          <cell r="B16" t="str">
            <v xml:space="preserve">Wesley , Kim </v>
          </cell>
        </row>
        <row r="17">
          <cell r="A17">
            <v>14</v>
          </cell>
          <cell r="B17" t="str">
            <v xml:space="preserve">Wagner , Dawn </v>
          </cell>
        </row>
        <row r="18">
          <cell r="A18">
            <v>15</v>
          </cell>
          <cell r="B18" t="str">
            <v xml:space="preserve">Rosenberg , Brian </v>
          </cell>
        </row>
        <row r="19">
          <cell r="A19">
            <v>16</v>
          </cell>
          <cell r="B19" t="str">
            <v xml:space="preserve">Rosenberg , Candy </v>
          </cell>
        </row>
        <row r="20">
          <cell r="A20">
            <v>17</v>
          </cell>
          <cell r="B20" t="str">
            <v xml:space="preserve">McLaughlin , Glenn </v>
          </cell>
        </row>
        <row r="21">
          <cell r="A21">
            <v>18</v>
          </cell>
          <cell r="B21" t="str">
            <v xml:space="preserve">Dove , Henry </v>
          </cell>
        </row>
        <row r="22">
          <cell r="A22">
            <v>19</v>
          </cell>
          <cell r="B22" t="str">
            <v xml:space="preserve">Sandifer , Cody </v>
          </cell>
        </row>
        <row r="23">
          <cell r="A23">
            <v>20</v>
          </cell>
          <cell r="B23" t="str">
            <v xml:space="preserve">Putnam , Peter </v>
          </cell>
        </row>
        <row r="24">
          <cell r="A24">
            <v>21</v>
          </cell>
          <cell r="B24" t="str">
            <v xml:space="preserve">Rose , Shellie </v>
          </cell>
        </row>
        <row r="25">
          <cell r="A25">
            <v>22</v>
          </cell>
          <cell r="B25" t="str">
            <v xml:space="preserve">Hoylman , Doug </v>
          </cell>
        </row>
        <row r="26">
          <cell r="A26">
            <v>23</v>
          </cell>
          <cell r="B26" t="str">
            <v xml:space="preserve">Sands , Leo </v>
          </cell>
        </row>
        <row r="27">
          <cell r="A27">
            <v>24</v>
          </cell>
          <cell r="B27" t="str">
            <v xml:space="preserve">Sands , Matthew </v>
          </cell>
        </row>
        <row r="28">
          <cell r="A28">
            <v>25</v>
          </cell>
          <cell r="B28" t="str">
            <v xml:space="preserve">Levy , Shira </v>
          </cell>
        </row>
        <row r="29">
          <cell r="A29">
            <v>26</v>
          </cell>
          <cell r="B29" t="str">
            <v xml:space="preserve">Jaskiewicz , Joseph </v>
          </cell>
        </row>
        <row r="30">
          <cell r="A30">
            <v>27</v>
          </cell>
          <cell r="B30" t="str">
            <v xml:space="preserve">Carpenter , Brian </v>
          </cell>
        </row>
        <row r="31">
          <cell r="A31">
            <v>28</v>
          </cell>
          <cell r="B31" t="str">
            <v xml:space="preserve">Carpenter , Lije </v>
          </cell>
        </row>
        <row r="32">
          <cell r="A32">
            <v>29</v>
          </cell>
          <cell r="B32" t="str">
            <v xml:space="preserve">Poletti , Don </v>
          </cell>
        </row>
        <row r="33">
          <cell r="A33">
            <v>30</v>
          </cell>
          <cell r="B33" t="str">
            <v xml:space="preserve">Nelson , Sheila </v>
          </cell>
        </row>
        <row r="34">
          <cell r="A34">
            <v>31</v>
          </cell>
          <cell r="B34" t="str">
            <v xml:space="preserve">Kerr , John </v>
          </cell>
        </row>
        <row r="35">
          <cell r="A35">
            <v>32</v>
          </cell>
          <cell r="B35" t="str">
            <v xml:space="preserve">Ellison , Christopher </v>
          </cell>
        </row>
        <row r="36">
          <cell r="A36">
            <v>33</v>
          </cell>
          <cell r="B36" t="str">
            <v xml:space="preserve">Ellison , Eowyn </v>
          </cell>
        </row>
        <row r="37">
          <cell r="A37">
            <v>34</v>
          </cell>
          <cell r="B37" t="str">
            <v xml:space="preserve">Kahan , Jeff </v>
          </cell>
        </row>
        <row r="38">
          <cell r="A38">
            <v>35</v>
          </cell>
          <cell r="B38" t="str">
            <v xml:space="preserve">Thompson , Michael </v>
          </cell>
        </row>
        <row r="39">
          <cell r="A39">
            <v>36</v>
          </cell>
          <cell r="B39" t="str">
            <v xml:space="preserve">Ryan , Neil </v>
          </cell>
        </row>
        <row r="40">
          <cell r="A40">
            <v>37</v>
          </cell>
          <cell r="B40" t="str">
            <v xml:space="preserve">Marshall , Paul </v>
          </cell>
        </row>
        <row r="41">
          <cell r="A41">
            <v>38</v>
          </cell>
          <cell r="B41" t="str">
            <v xml:space="preserve">Leboeuf , Pierre </v>
          </cell>
        </row>
        <row r="42">
          <cell r="A42">
            <v>39</v>
          </cell>
          <cell r="B42" t="str">
            <v xml:space="preserve">Shirah , Greg </v>
          </cell>
        </row>
        <row r="43">
          <cell r="A43">
            <v>40</v>
          </cell>
          <cell r="B43" t="str">
            <v xml:space="preserve">Marshall , Mike </v>
          </cell>
        </row>
        <row r="44">
          <cell r="A44">
            <v>41</v>
          </cell>
          <cell r="B44" t="str">
            <v xml:space="preserve">Weber , John </v>
          </cell>
        </row>
        <row r="45">
          <cell r="A45">
            <v>42</v>
          </cell>
          <cell r="B45" t="str">
            <v xml:space="preserve">Faust , Douglas </v>
          </cell>
        </row>
        <row r="46">
          <cell r="A46">
            <v>43</v>
          </cell>
          <cell r="B46" t="str">
            <v xml:space="preserve">Foasberg , Anni </v>
          </cell>
        </row>
        <row r="47">
          <cell r="A47">
            <v>44</v>
          </cell>
          <cell r="B47" t="str">
            <v xml:space="preserve">Spade , Rod </v>
          </cell>
        </row>
        <row r="48">
          <cell r="A48">
            <v>45</v>
          </cell>
          <cell r="B48" t="str">
            <v xml:space="preserve">Sokolowsky , Eric </v>
          </cell>
        </row>
        <row r="49">
          <cell r="A49">
            <v>46</v>
          </cell>
          <cell r="B49" t="str">
            <v xml:space="preserve">Powell , Joseph </v>
          </cell>
        </row>
        <row r="50">
          <cell r="A50">
            <v>47</v>
          </cell>
          <cell r="B50" t="str">
            <v xml:space="preserve">Lurie , Perrianne </v>
          </cell>
        </row>
        <row r="51">
          <cell r="A51">
            <v>48</v>
          </cell>
          <cell r="B51" t="str">
            <v xml:space="preserve">Stroh , Kathy </v>
          </cell>
        </row>
        <row r="52">
          <cell r="A52">
            <v>49</v>
          </cell>
          <cell r="B52" t="str">
            <v xml:space="preserve">Dean , Randy </v>
          </cell>
        </row>
        <row r="53">
          <cell r="A53">
            <v>50</v>
          </cell>
          <cell r="B53" t="str">
            <v xml:space="preserve">Dean , Kim </v>
          </cell>
        </row>
        <row r="54">
          <cell r="A54">
            <v>51</v>
          </cell>
          <cell r="B54" t="str">
            <v xml:space="preserve">Navolis , Bill </v>
          </cell>
        </row>
        <row r="55">
          <cell r="A55">
            <v>52</v>
          </cell>
          <cell r="B55" t="str">
            <v xml:space="preserve">Yonce , Jonathan </v>
          </cell>
        </row>
        <row r="56">
          <cell r="A56">
            <v>53</v>
          </cell>
          <cell r="B56" t="str">
            <v xml:space="preserve">Bartlebaugh , Nathan </v>
          </cell>
        </row>
        <row r="57">
          <cell r="A57">
            <v>54</v>
          </cell>
          <cell r="B57" t="str">
            <v xml:space="preserve">Stallings , Brian </v>
          </cell>
        </row>
        <row r="58">
          <cell r="A58">
            <v>55</v>
          </cell>
          <cell r="B58" t="str">
            <v xml:space="preserve">Stallings , Denise </v>
          </cell>
        </row>
        <row r="59">
          <cell r="A59">
            <v>56</v>
          </cell>
          <cell r="B59" t="str">
            <v xml:space="preserve">Cleary , Bill </v>
          </cell>
        </row>
        <row r="60">
          <cell r="A60">
            <v>57</v>
          </cell>
          <cell r="B60" t="str">
            <v xml:space="preserve">Cooper , Joshua </v>
          </cell>
        </row>
        <row r="61">
          <cell r="A61">
            <v>58</v>
          </cell>
          <cell r="B61" t="str">
            <v xml:space="preserve">Hoffman , Legend Dan </v>
          </cell>
        </row>
        <row r="62">
          <cell r="A62">
            <v>59</v>
          </cell>
          <cell r="B62" t="str">
            <v xml:space="preserve">Peckman , Heather </v>
          </cell>
        </row>
        <row r="63">
          <cell r="A63">
            <v>60</v>
          </cell>
          <cell r="B63" t="str">
            <v xml:space="preserve">Aquilino , Michelle </v>
          </cell>
        </row>
        <row r="64">
          <cell r="A64">
            <v>61</v>
          </cell>
          <cell r="B64" t="str">
            <v xml:space="preserve">Lawhorn , Bill </v>
          </cell>
        </row>
        <row r="65">
          <cell r="A65">
            <v>62</v>
          </cell>
          <cell r="B65" t="str">
            <v xml:space="preserve">Matchen , David </v>
          </cell>
        </row>
        <row r="66">
          <cell r="A66">
            <v>63</v>
          </cell>
          <cell r="B66" t="str">
            <v xml:space="preserve">Keen , Bradley </v>
          </cell>
        </row>
        <row r="67">
          <cell r="A67">
            <v>64</v>
          </cell>
          <cell r="B67" t="str">
            <v xml:space="preserve">Pancoast , Thomas </v>
          </cell>
        </row>
        <row r="68">
          <cell r="A68">
            <v>65</v>
          </cell>
          <cell r="B68" t="str">
            <v xml:space="preserve">Cole , Steven </v>
          </cell>
        </row>
        <row r="69">
          <cell r="A69">
            <v>66</v>
          </cell>
          <cell r="B69" t="str">
            <v xml:space="preserve">Durham , Christopher </v>
          </cell>
        </row>
        <row r="70">
          <cell r="A70">
            <v>67</v>
          </cell>
          <cell r="B70" t="str">
            <v xml:space="preserve">Gerb , Andrew </v>
          </cell>
        </row>
        <row r="71">
          <cell r="A71">
            <v>68</v>
          </cell>
          <cell r="B71" t="str">
            <v xml:space="preserve">Raphael , Beth </v>
          </cell>
        </row>
        <row r="72">
          <cell r="A72">
            <v>69</v>
          </cell>
          <cell r="B72" t="str">
            <v xml:space="preserve">Pysnack , Nicole </v>
          </cell>
        </row>
        <row r="73">
          <cell r="A73">
            <v>70</v>
          </cell>
          <cell r="B73" t="str">
            <v xml:space="preserve">Powell  , Helen </v>
          </cell>
        </row>
        <row r="74">
          <cell r="A74">
            <v>71</v>
          </cell>
          <cell r="B74" t="str">
            <v xml:space="preserve">Duke , Bill </v>
          </cell>
        </row>
        <row r="75">
          <cell r="A75">
            <v>72</v>
          </cell>
          <cell r="B75" t="str">
            <v xml:space="preserve">Meek , Cheryl </v>
          </cell>
        </row>
        <row r="76">
          <cell r="A76">
            <v>73</v>
          </cell>
          <cell r="B76" t="str">
            <v xml:space="preserve">Buckwalter , Scott </v>
          </cell>
        </row>
        <row r="77">
          <cell r="A77">
            <v>74</v>
          </cell>
          <cell r="B77" t="str">
            <v xml:space="preserve">Mittelstedt , Ed </v>
          </cell>
        </row>
        <row r="78">
          <cell r="A78">
            <v>75</v>
          </cell>
          <cell r="B78" t="str">
            <v xml:space="preserve">Mittelstedt , Holly </v>
          </cell>
        </row>
        <row r="79">
          <cell r="A79">
            <v>76</v>
          </cell>
          <cell r="B79" t="str">
            <v xml:space="preserve">Mittelstedt , Sarah </v>
          </cell>
        </row>
        <row r="80">
          <cell r="A80">
            <v>77</v>
          </cell>
          <cell r="B80" t="str">
            <v xml:space="preserve">Mittelstedt , Shelby </v>
          </cell>
        </row>
        <row r="81">
          <cell r="A81">
            <v>78</v>
          </cell>
          <cell r="B81" t="str">
            <v xml:space="preserve">Mittelstedt , Sophia </v>
          </cell>
        </row>
        <row r="82">
          <cell r="A82">
            <v>79</v>
          </cell>
          <cell r="B82" t="str">
            <v xml:space="preserve">Thornsen , Jeff </v>
          </cell>
        </row>
        <row r="83">
          <cell r="A83">
            <v>80</v>
          </cell>
          <cell r="B83" t="str">
            <v xml:space="preserve">Greenwood , Don </v>
          </cell>
        </row>
        <row r="84">
          <cell r="A84">
            <v>81</v>
          </cell>
          <cell r="B84" t="str">
            <v xml:space="preserve">Musser , Karl </v>
          </cell>
        </row>
        <row r="85">
          <cell r="A85">
            <v>82</v>
          </cell>
          <cell r="B85" t="str">
            <v xml:space="preserve">Cheng , Jason </v>
          </cell>
        </row>
        <row r="86">
          <cell r="A86">
            <v>83</v>
          </cell>
          <cell r="B86" t="str">
            <v xml:space="preserve">Bacigalupo , Rodney </v>
          </cell>
        </row>
        <row r="87">
          <cell r="A87">
            <v>84</v>
          </cell>
          <cell r="B87" t="str">
            <v xml:space="preserve">Graves , Logan </v>
          </cell>
        </row>
        <row r="88">
          <cell r="A88">
            <v>85</v>
          </cell>
          <cell r="B88" t="str">
            <v xml:space="preserve">Graves , Alex </v>
          </cell>
        </row>
        <row r="89">
          <cell r="A89">
            <v>86</v>
          </cell>
          <cell r="B89" t="str">
            <v xml:space="preserve">Graves , Maddie </v>
          </cell>
        </row>
        <row r="90">
          <cell r="A90">
            <v>87</v>
          </cell>
          <cell r="B90" t="str">
            <v xml:space="preserve">Barger , Michelle </v>
          </cell>
        </row>
        <row r="91">
          <cell r="A91">
            <v>88</v>
          </cell>
          <cell r="B91" t="str">
            <v xml:space="preserve">Pizzica , John-Paul </v>
          </cell>
        </row>
        <row r="92">
          <cell r="A92">
            <v>89</v>
          </cell>
          <cell r="B92" t="str">
            <v xml:space="preserve">Fellow , Ben </v>
          </cell>
        </row>
        <row r="93">
          <cell r="A93">
            <v>90</v>
          </cell>
          <cell r="B93" t="str">
            <v xml:space="preserve">Ceciliani , Michael </v>
          </cell>
        </row>
        <row r="94">
          <cell r="A94">
            <v>91</v>
          </cell>
          <cell r="B94" t="str">
            <v xml:space="preserve">Kleist , Eric </v>
          </cell>
        </row>
        <row r="95">
          <cell r="A95">
            <v>92</v>
          </cell>
          <cell r="B95" t="str">
            <v xml:space="preserve">Kleist , Lisa </v>
          </cell>
        </row>
        <row r="96">
          <cell r="A96">
            <v>93</v>
          </cell>
          <cell r="B96" t="str">
            <v xml:space="preserve">Phillips , Darren </v>
          </cell>
        </row>
        <row r="97">
          <cell r="A97">
            <v>94</v>
          </cell>
          <cell r="B97" t="str">
            <v xml:space="preserve">Goffman , Ethan </v>
          </cell>
        </row>
        <row r="98">
          <cell r="A98">
            <v>95</v>
          </cell>
          <cell r="B98" t="str">
            <v xml:space="preserve">Szlyk , Marianne </v>
          </cell>
        </row>
        <row r="99">
          <cell r="A99">
            <v>96</v>
          </cell>
          <cell r="B99" t="str">
            <v xml:space="preserve">Quade , Steven </v>
          </cell>
        </row>
        <row r="100">
          <cell r="A100">
            <v>97</v>
          </cell>
          <cell r="B100" t="str">
            <v xml:space="preserve">Dearborn , Donna </v>
          </cell>
        </row>
        <row r="101">
          <cell r="A101">
            <v>98</v>
          </cell>
          <cell r="B101" t="str">
            <v>Slater , David Jonathan</v>
          </cell>
        </row>
        <row r="102">
          <cell r="A102">
            <v>99</v>
          </cell>
          <cell r="B102" t="str">
            <v xml:space="preserve">Gousis , Peter </v>
          </cell>
        </row>
        <row r="103">
          <cell r="A103">
            <v>100</v>
          </cell>
          <cell r="B103" t="str">
            <v xml:space="preserve">Briggs , David </v>
          </cell>
        </row>
        <row r="104">
          <cell r="A104">
            <v>101</v>
          </cell>
          <cell r="B104" t="str">
            <v xml:space="preserve">Briggs , Martha </v>
          </cell>
        </row>
        <row r="105">
          <cell r="A105">
            <v>102</v>
          </cell>
          <cell r="B105" t="str">
            <v xml:space="preserve">Foy , Ben </v>
          </cell>
        </row>
        <row r="106">
          <cell r="A106">
            <v>103</v>
          </cell>
          <cell r="B106" t="str">
            <v xml:space="preserve">deVasher , Roland </v>
          </cell>
        </row>
        <row r="107">
          <cell r="A107">
            <v>104</v>
          </cell>
          <cell r="B107" t="str">
            <v xml:space="preserve">Versace , Jerry </v>
          </cell>
        </row>
        <row r="108">
          <cell r="A108">
            <v>105</v>
          </cell>
          <cell r="B108" t="str">
            <v xml:space="preserve">Klopcic , Tad </v>
          </cell>
        </row>
        <row r="109">
          <cell r="A109">
            <v>106</v>
          </cell>
          <cell r="B109" t="str">
            <v xml:space="preserve">Klopcic , JT </v>
          </cell>
        </row>
        <row r="110">
          <cell r="A110">
            <v>107</v>
          </cell>
          <cell r="B110" t="str">
            <v xml:space="preserve">Klopcic , Ben </v>
          </cell>
        </row>
        <row r="111">
          <cell r="A111">
            <v>108</v>
          </cell>
          <cell r="B111" t="str">
            <v xml:space="preserve">Kudzma , Kathy </v>
          </cell>
        </row>
        <row r="112">
          <cell r="A112">
            <v>109</v>
          </cell>
          <cell r="B112" t="str">
            <v xml:space="preserve">Kudzma , David </v>
          </cell>
        </row>
        <row r="113">
          <cell r="A113">
            <v>110</v>
          </cell>
          <cell r="B113" t="str">
            <v xml:space="preserve">Eirich , Peter </v>
          </cell>
        </row>
        <row r="114">
          <cell r="A114">
            <v>111</v>
          </cell>
          <cell r="B114" t="str">
            <v xml:space="preserve">Eirich , Leigh </v>
          </cell>
        </row>
        <row r="115">
          <cell r="A115">
            <v>112</v>
          </cell>
          <cell r="B115" t="str">
            <v xml:space="preserve">Phelps , Alden </v>
          </cell>
        </row>
        <row r="116">
          <cell r="A116">
            <v>113</v>
          </cell>
          <cell r="B116" t="str">
            <v xml:space="preserve">Phelps , Peter </v>
          </cell>
        </row>
        <row r="117">
          <cell r="A117">
            <v>114</v>
          </cell>
          <cell r="B117" t="str">
            <v xml:space="preserve">Phelps , Sam </v>
          </cell>
        </row>
        <row r="118">
          <cell r="A118">
            <v>115</v>
          </cell>
          <cell r="B118" t="str">
            <v xml:space="preserve">Conley , Reid </v>
          </cell>
        </row>
        <row r="119">
          <cell r="A119">
            <v>116</v>
          </cell>
          <cell r="B119" t="str">
            <v xml:space="preserve">Pappas , Eugene </v>
          </cell>
        </row>
        <row r="120">
          <cell r="A120">
            <v>117</v>
          </cell>
          <cell r="B120" t="str">
            <v xml:space="preserve">Pappas , Daniel </v>
          </cell>
        </row>
        <row r="121">
          <cell r="A121">
            <v>118</v>
          </cell>
          <cell r="B121" t="str">
            <v xml:space="preserve">Pappas , Brian </v>
          </cell>
        </row>
        <row r="122">
          <cell r="A122">
            <v>119</v>
          </cell>
          <cell r="B122" t="str">
            <v xml:space="preserve">Halder , Simon </v>
          </cell>
        </row>
        <row r="123">
          <cell r="A123">
            <v>120</v>
          </cell>
          <cell r="B123" t="str">
            <v xml:space="preserve">Sekela , Andrew </v>
          </cell>
        </row>
        <row r="124">
          <cell r="A124">
            <v>121</v>
          </cell>
          <cell r="B124" t="str">
            <v xml:space="preserve">Sekela , Kathy </v>
          </cell>
        </row>
        <row r="125">
          <cell r="A125">
            <v>122</v>
          </cell>
          <cell r="B125" t="str">
            <v xml:space="preserve">McCorry , Tom </v>
          </cell>
        </row>
        <row r="126">
          <cell r="A126">
            <v>123</v>
          </cell>
          <cell r="B126" t="str">
            <v xml:space="preserve">Reinhold , Eric </v>
          </cell>
        </row>
        <row r="127">
          <cell r="A127">
            <v>124</v>
          </cell>
          <cell r="B127" t="str">
            <v xml:space="preserve">Reinhold , Laura </v>
          </cell>
        </row>
        <row r="128">
          <cell r="A128">
            <v>125</v>
          </cell>
          <cell r="B128" t="str">
            <v xml:space="preserve">Komininers , Bill </v>
          </cell>
        </row>
        <row r="129">
          <cell r="A129">
            <v>126</v>
          </cell>
          <cell r="B129" t="str">
            <v xml:space="preserve">Bergom , Nathan </v>
          </cell>
        </row>
        <row r="130">
          <cell r="A130">
            <v>127</v>
          </cell>
          <cell r="B130" t="str">
            <v xml:space="preserve">Bass , Christopher </v>
          </cell>
        </row>
        <row r="131">
          <cell r="A131">
            <v>128</v>
          </cell>
          <cell r="B131" t="str">
            <v xml:space="preserve">Bass , Tiffany </v>
          </cell>
        </row>
        <row r="132">
          <cell r="A132">
            <v>129</v>
          </cell>
          <cell r="B132" t="str">
            <v xml:space="preserve">Tang , Jamie </v>
          </cell>
        </row>
        <row r="133">
          <cell r="A133">
            <v>130</v>
          </cell>
          <cell r="B133" t="str">
            <v xml:space="preserve">Maynard , Paul </v>
          </cell>
        </row>
        <row r="134">
          <cell r="A134">
            <v>131</v>
          </cell>
          <cell r="B134" t="str">
            <v xml:space="preserve">Reiner , Michael </v>
          </cell>
        </row>
        <row r="135">
          <cell r="A135">
            <v>132</v>
          </cell>
          <cell r="B135" t="str">
            <v xml:space="preserve">Lyons , Philip </v>
          </cell>
        </row>
        <row r="136">
          <cell r="A136">
            <v>133</v>
          </cell>
          <cell r="B136" t="str">
            <v xml:space="preserve">Jaeger , Jack </v>
          </cell>
        </row>
        <row r="137">
          <cell r="A137">
            <v>134</v>
          </cell>
          <cell r="B137" t="str">
            <v xml:space="preserve">Fry , James </v>
          </cell>
        </row>
        <row r="138">
          <cell r="A138">
            <v>135</v>
          </cell>
          <cell r="B138" t="str">
            <v xml:space="preserve">Copeland , Carl </v>
          </cell>
        </row>
        <row r="139">
          <cell r="A139">
            <v>136</v>
          </cell>
          <cell r="B139" t="str">
            <v xml:space="preserve">Joy , Andy </v>
          </cell>
        </row>
        <row r="140">
          <cell r="A140">
            <v>137</v>
          </cell>
          <cell r="B140" t="str">
            <v xml:space="preserve">Avery , Steve </v>
          </cell>
        </row>
        <row r="141">
          <cell r="A141">
            <v>138</v>
          </cell>
          <cell r="B141" t="str">
            <v xml:space="preserve">Fryer , Larry </v>
          </cell>
        </row>
        <row r="142">
          <cell r="A142">
            <v>139</v>
          </cell>
          <cell r="B142" t="str">
            <v xml:space="preserve">Galacci , Ray </v>
          </cell>
        </row>
        <row r="143">
          <cell r="A143">
            <v>140</v>
          </cell>
          <cell r="B143" t="str">
            <v xml:space="preserve">Pfeifer , Ray </v>
          </cell>
        </row>
        <row r="144">
          <cell r="A144">
            <v>141</v>
          </cell>
          <cell r="B144" t="str">
            <v xml:space="preserve">Stephenson , Ben </v>
          </cell>
        </row>
        <row r="145">
          <cell r="A145">
            <v>142</v>
          </cell>
          <cell r="B145" t="str">
            <v xml:space="preserve">Gonzales , Joel </v>
          </cell>
        </row>
        <row r="146">
          <cell r="A146">
            <v>143</v>
          </cell>
          <cell r="B146" t="str">
            <v xml:space="preserve">Brown , Alex </v>
          </cell>
        </row>
        <row r="147">
          <cell r="A147">
            <v>144</v>
          </cell>
          <cell r="B147" t="str">
            <v xml:space="preserve">Haag , Hal </v>
          </cell>
        </row>
        <row r="148">
          <cell r="A148">
            <v>145</v>
          </cell>
          <cell r="B148" t="str">
            <v xml:space="preserve">Raspler , Dan </v>
          </cell>
        </row>
        <row r="149">
          <cell r="A149">
            <v>146</v>
          </cell>
          <cell r="B149" t="str">
            <v xml:space="preserve">Gathmann , Pete </v>
          </cell>
        </row>
        <row r="150">
          <cell r="A150">
            <v>147</v>
          </cell>
          <cell r="B150" t="str">
            <v xml:space="preserve">Mercer , Doug </v>
          </cell>
        </row>
        <row r="151">
          <cell r="A151">
            <v>148</v>
          </cell>
          <cell r="B151" t="str">
            <v xml:space="preserve">Suarez , Chris </v>
          </cell>
        </row>
        <row r="152">
          <cell r="A152">
            <v>149</v>
          </cell>
          <cell r="B152" t="str">
            <v xml:space="preserve">Buccheri , Robert </v>
          </cell>
        </row>
        <row r="153">
          <cell r="A153">
            <v>150</v>
          </cell>
          <cell r="B153" t="str">
            <v xml:space="preserve">Buccheri , Michael </v>
          </cell>
        </row>
        <row r="154">
          <cell r="A154">
            <v>151</v>
          </cell>
          <cell r="B154" t="str">
            <v xml:space="preserve">Toll , Kit </v>
          </cell>
        </row>
        <row r="155">
          <cell r="A155">
            <v>152</v>
          </cell>
          <cell r="B155" t="str">
            <v xml:space="preserve">Koch , Kevin </v>
          </cell>
        </row>
        <row r="156">
          <cell r="A156">
            <v>153</v>
          </cell>
          <cell r="B156" t="str">
            <v xml:space="preserve">Koford , Brent </v>
          </cell>
        </row>
        <row r="157">
          <cell r="A157">
            <v>154</v>
          </cell>
          <cell r="B157" t="str">
            <v xml:space="preserve">Raszewski , Steve </v>
          </cell>
        </row>
        <row r="158">
          <cell r="A158">
            <v>155</v>
          </cell>
          <cell r="B158" t="str">
            <v xml:space="preserve">Wagner , Howard </v>
          </cell>
        </row>
        <row r="159">
          <cell r="A159">
            <v>156</v>
          </cell>
          <cell r="B159" t="str">
            <v xml:space="preserve">Fair , David </v>
          </cell>
        </row>
        <row r="160">
          <cell r="A160">
            <v>157</v>
          </cell>
          <cell r="B160" t="str">
            <v xml:space="preserve">Olsson , Rob </v>
          </cell>
        </row>
        <row r="161">
          <cell r="A161">
            <v>158</v>
          </cell>
          <cell r="B161" t="str">
            <v xml:space="preserve">Uhl , Mick </v>
          </cell>
        </row>
        <row r="162">
          <cell r="A162">
            <v>159</v>
          </cell>
          <cell r="B162" t="str">
            <v xml:space="preserve">Vroom , Jim </v>
          </cell>
        </row>
        <row r="163">
          <cell r="A163">
            <v>160</v>
          </cell>
          <cell r="B163" t="str">
            <v xml:space="preserve">Frascati , Chuck </v>
          </cell>
        </row>
        <row r="164">
          <cell r="A164">
            <v>161</v>
          </cell>
          <cell r="B164" t="str">
            <v xml:space="preserve">Kidd , Terri </v>
          </cell>
        </row>
        <row r="165">
          <cell r="A165">
            <v>162</v>
          </cell>
          <cell r="B165" t="str">
            <v xml:space="preserve">Bittner , Chris </v>
          </cell>
        </row>
        <row r="166">
          <cell r="A166">
            <v>163</v>
          </cell>
          <cell r="B166" t="str">
            <v xml:space="preserve">Loiacono , Larry </v>
          </cell>
        </row>
        <row r="167">
          <cell r="A167">
            <v>164</v>
          </cell>
          <cell r="B167" t="str">
            <v xml:space="preserve">Howard , Eric </v>
          </cell>
        </row>
        <row r="168">
          <cell r="A168">
            <v>165</v>
          </cell>
          <cell r="B168" t="str">
            <v xml:space="preserve">Yao , Andrew </v>
          </cell>
        </row>
        <row r="169">
          <cell r="A169">
            <v>166</v>
          </cell>
          <cell r="B169" t="str">
            <v xml:space="preserve">Brattlie , Scott </v>
          </cell>
        </row>
        <row r="170">
          <cell r="A170">
            <v>167</v>
          </cell>
          <cell r="B170" t="str">
            <v xml:space="preserve">Rothenhoefer , Tim </v>
          </cell>
        </row>
        <row r="171">
          <cell r="A171">
            <v>168</v>
          </cell>
          <cell r="B171" t="str">
            <v xml:space="preserve">Tandlmayer , Chris </v>
          </cell>
        </row>
        <row r="172">
          <cell r="A172">
            <v>169</v>
          </cell>
          <cell r="B172" t="str">
            <v xml:space="preserve">Hall , Fran </v>
          </cell>
        </row>
        <row r="173">
          <cell r="A173">
            <v>170</v>
          </cell>
          <cell r="B173" t="str">
            <v xml:space="preserve">Schroedl , Nick </v>
          </cell>
        </row>
        <row r="174">
          <cell r="A174">
            <v>171</v>
          </cell>
          <cell r="B174" t="str">
            <v xml:space="preserve">Warseck , Dan </v>
          </cell>
        </row>
        <row r="175">
          <cell r="A175">
            <v>172</v>
          </cell>
          <cell r="B175" t="str">
            <v xml:space="preserve">Zentis , Michelle </v>
          </cell>
        </row>
        <row r="176">
          <cell r="A176">
            <v>173</v>
          </cell>
          <cell r="B176" t="str">
            <v>Dober III, John L.</v>
          </cell>
        </row>
        <row r="177">
          <cell r="A177">
            <v>174</v>
          </cell>
          <cell r="B177" t="str">
            <v xml:space="preserve">Miller , Kurt </v>
          </cell>
        </row>
        <row r="178">
          <cell r="A178">
            <v>175</v>
          </cell>
          <cell r="B178" t="str">
            <v xml:space="preserve">Epperson , Doug </v>
          </cell>
        </row>
        <row r="179">
          <cell r="A179">
            <v>176</v>
          </cell>
          <cell r="B179" t="str">
            <v xml:space="preserve">Hilinski , Stan </v>
          </cell>
        </row>
        <row r="180">
          <cell r="A180">
            <v>177</v>
          </cell>
          <cell r="B180" t="str">
            <v xml:space="preserve">Pasquale , Rick </v>
          </cell>
        </row>
        <row r="181">
          <cell r="A181">
            <v>178</v>
          </cell>
          <cell r="B181" t="str">
            <v xml:space="preserve">Killian , Linda </v>
          </cell>
        </row>
        <row r="182">
          <cell r="A182">
            <v>179</v>
          </cell>
          <cell r="B182" t="str">
            <v xml:space="preserve">Jordan , Amy </v>
          </cell>
        </row>
        <row r="183">
          <cell r="A183">
            <v>180</v>
          </cell>
          <cell r="B183" t="str">
            <v xml:space="preserve">Wells , Jenny </v>
          </cell>
        </row>
        <row r="184">
          <cell r="A184">
            <v>181</v>
          </cell>
          <cell r="B184" t="str">
            <v xml:space="preserve">Bakalchuck , Jeffrey </v>
          </cell>
        </row>
        <row r="185">
          <cell r="A185">
            <v>182</v>
          </cell>
          <cell r="B185" t="str">
            <v xml:space="preserve">Klein , Daniel </v>
          </cell>
        </row>
        <row r="186">
          <cell r="A186">
            <v>183</v>
          </cell>
          <cell r="B186" t="str">
            <v xml:space="preserve">Klein , Nathaniel </v>
          </cell>
        </row>
        <row r="187">
          <cell r="A187">
            <v>184</v>
          </cell>
          <cell r="B187" t="str">
            <v xml:space="preserve">Pletz , George </v>
          </cell>
        </row>
        <row r="188">
          <cell r="A188">
            <v>185</v>
          </cell>
          <cell r="B188" t="str">
            <v xml:space="preserve">Bakota , Christopher </v>
          </cell>
        </row>
        <row r="189">
          <cell r="A189">
            <v>186</v>
          </cell>
          <cell r="B189" t="str">
            <v xml:space="preserve">Degen , Vlad </v>
          </cell>
        </row>
        <row r="190">
          <cell r="A190">
            <v>187</v>
          </cell>
          <cell r="B190" t="str">
            <v xml:space="preserve">Raichelson , Deborah </v>
          </cell>
        </row>
        <row r="191">
          <cell r="A191">
            <v>188</v>
          </cell>
          <cell r="B191" t="str">
            <v xml:space="preserve">Fluck , Alan </v>
          </cell>
        </row>
        <row r="192">
          <cell r="A192">
            <v>189</v>
          </cell>
          <cell r="B192" t="str">
            <v xml:space="preserve">Merello , Mark </v>
          </cell>
        </row>
        <row r="193">
          <cell r="A193">
            <v>190</v>
          </cell>
          <cell r="B193" t="str">
            <v xml:space="preserve">Mackey , Sean </v>
          </cell>
        </row>
        <row r="194">
          <cell r="A194">
            <v>191</v>
          </cell>
          <cell r="B194" t="str">
            <v>George , John E.</v>
          </cell>
        </row>
        <row r="195">
          <cell r="A195">
            <v>192</v>
          </cell>
          <cell r="B195" t="str">
            <v xml:space="preserve">Beamer , Cheryl </v>
          </cell>
        </row>
        <row r="196">
          <cell r="A196">
            <v>193</v>
          </cell>
          <cell r="B196" t="str">
            <v xml:space="preserve">Vis , Tom </v>
          </cell>
        </row>
        <row r="197">
          <cell r="A197">
            <v>194</v>
          </cell>
          <cell r="B197" t="str">
            <v xml:space="preserve">Karp , Dan </v>
          </cell>
        </row>
        <row r="198">
          <cell r="A198">
            <v>195</v>
          </cell>
          <cell r="B198" t="str">
            <v xml:space="preserve">Roach , Jason </v>
          </cell>
        </row>
        <row r="199">
          <cell r="A199">
            <v>196</v>
          </cell>
          <cell r="B199" t="str">
            <v xml:space="preserve">Tekely , Daniel </v>
          </cell>
        </row>
        <row r="200">
          <cell r="A200">
            <v>197</v>
          </cell>
          <cell r="B200" t="str">
            <v xml:space="preserve">Keller , Kevin </v>
          </cell>
        </row>
        <row r="201">
          <cell r="A201">
            <v>198</v>
          </cell>
          <cell r="B201" t="str">
            <v xml:space="preserve">Casertano , Stefano </v>
          </cell>
        </row>
        <row r="202">
          <cell r="A202">
            <v>199</v>
          </cell>
          <cell r="B202" t="str">
            <v xml:space="preserve">Grogin , Norman </v>
          </cell>
        </row>
        <row r="203">
          <cell r="A203">
            <v>200</v>
          </cell>
          <cell r="B203" t="str">
            <v xml:space="preserve">Hutcherson , Victor </v>
          </cell>
        </row>
        <row r="204">
          <cell r="A204">
            <v>201</v>
          </cell>
          <cell r="B204" t="str">
            <v xml:space="preserve">Halkos , Tim </v>
          </cell>
        </row>
        <row r="205">
          <cell r="A205">
            <v>202</v>
          </cell>
          <cell r="B205" t="str">
            <v xml:space="preserve">Boncher , Will </v>
          </cell>
        </row>
        <row r="206">
          <cell r="A206">
            <v>203</v>
          </cell>
          <cell r="B206" t="str">
            <v xml:space="preserve">O’Neal , Amy </v>
          </cell>
        </row>
        <row r="207">
          <cell r="A207">
            <v>204</v>
          </cell>
          <cell r="B207" t="str">
            <v xml:space="preserve">O’Neal , Gene </v>
          </cell>
        </row>
        <row r="208">
          <cell r="A208">
            <v>205</v>
          </cell>
          <cell r="B208" t="str">
            <v xml:space="preserve">Winfrey , Troy </v>
          </cell>
        </row>
        <row r="209">
          <cell r="A209">
            <v>206</v>
          </cell>
          <cell r="B209" t="str">
            <v xml:space="preserve">Lincoln , David </v>
          </cell>
        </row>
        <row r="210">
          <cell r="A210">
            <v>207</v>
          </cell>
          <cell r="B210" t="str">
            <v xml:space="preserve">Gerb , Matt </v>
          </cell>
        </row>
        <row r="211">
          <cell r="A211">
            <v>208</v>
          </cell>
          <cell r="B211" t="str">
            <v xml:space="preserve">Payne , Joshua </v>
          </cell>
        </row>
        <row r="212">
          <cell r="A212">
            <v>209</v>
          </cell>
          <cell r="B212" t="str">
            <v xml:space="preserve">Brutz , Heather </v>
          </cell>
        </row>
        <row r="213">
          <cell r="A213">
            <v>210</v>
          </cell>
          <cell r="B213" t="str">
            <v xml:space="preserve">Hoffman , Justin </v>
          </cell>
        </row>
        <row r="214">
          <cell r="A214">
            <v>211</v>
          </cell>
          <cell r="B214" t="str">
            <v xml:space="preserve">Peck , Meredith </v>
          </cell>
        </row>
        <row r="215">
          <cell r="A215">
            <v>212</v>
          </cell>
          <cell r="B215" t="str">
            <v xml:space="preserve">Grantham , Jon </v>
          </cell>
        </row>
        <row r="216">
          <cell r="A216">
            <v>213</v>
          </cell>
          <cell r="B216" t="str">
            <v xml:space="preserve">Esko , Chris </v>
          </cell>
        </row>
        <row r="217">
          <cell r="A217">
            <v>214</v>
          </cell>
          <cell r="B217" t="str">
            <v xml:space="preserve">Barkley , Leslie </v>
          </cell>
        </row>
        <row r="218">
          <cell r="A218">
            <v>215</v>
          </cell>
          <cell r="B218" t="str">
            <v xml:space="preserve">Denton , Dave </v>
          </cell>
        </row>
        <row r="219">
          <cell r="A219">
            <v>216</v>
          </cell>
          <cell r="B219" t="str">
            <v xml:space="preserve">Niedermayer , Daniel </v>
          </cell>
        </row>
        <row r="220">
          <cell r="A220">
            <v>217</v>
          </cell>
          <cell r="B220" t="str">
            <v xml:space="preserve">Niedermayer , Alan </v>
          </cell>
        </row>
        <row r="221">
          <cell r="A221">
            <v>218</v>
          </cell>
          <cell r="B221" t="str">
            <v xml:space="preserve">Beard , Bruce </v>
          </cell>
        </row>
        <row r="222">
          <cell r="A222">
            <v>219</v>
          </cell>
          <cell r="B222" t="str">
            <v xml:space="preserve">Bell , Aubrey </v>
          </cell>
        </row>
        <row r="223">
          <cell r="A223">
            <v>220</v>
          </cell>
          <cell r="B223" t="str">
            <v xml:space="preserve">Bell , Shannon </v>
          </cell>
        </row>
        <row r="224">
          <cell r="A224">
            <v>221</v>
          </cell>
          <cell r="B224" t="str">
            <v xml:space="preserve">Buckwalter , Sybil </v>
          </cell>
        </row>
        <row r="225">
          <cell r="A225">
            <v>222</v>
          </cell>
          <cell r="B225" t="str">
            <v xml:space="preserve">Sandifer , Cole </v>
          </cell>
        </row>
        <row r="226">
          <cell r="A226">
            <v>223</v>
          </cell>
          <cell r="B226" t="str">
            <v xml:space="preserve">Sandifer , Shea </v>
          </cell>
        </row>
        <row r="227">
          <cell r="A227">
            <v>224</v>
          </cell>
          <cell r="B227" t="str">
            <v xml:space="preserve">Davis , Shannon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2"/>
  <sheetViews>
    <sheetView tabSelected="1" workbookViewId="0">
      <pane ySplit="9" topLeftCell="A12" activePane="bottomLeft" state="frozen"/>
      <selection pane="bottomLeft" activeCell="C11" sqref="C11"/>
    </sheetView>
  </sheetViews>
  <sheetFormatPr defaultRowHeight="13.2" x14ac:dyDescent="0.25"/>
  <cols>
    <col min="1" max="1" width="8.88671875" style="57"/>
    <col min="2" max="2" width="21.5546875" customWidth="1"/>
    <col min="3" max="3" width="14.88671875" customWidth="1"/>
    <col min="4" max="4" width="11.109375" bestFit="1" customWidth="1"/>
  </cols>
  <sheetData>
    <row r="1" spans="1:8" x14ac:dyDescent="0.25">
      <c r="A1" s="92" t="s">
        <v>196</v>
      </c>
    </row>
    <row r="2" spans="1:8" ht="26.25" customHeight="1" x14ac:dyDescent="0.25">
      <c r="B2" s="96" t="s">
        <v>213</v>
      </c>
      <c r="C2" s="97"/>
      <c r="D2" s="97"/>
      <c r="E2" s="97"/>
      <c r="F2" s="98"/>
      <c r="G2" s="98"/>
      <c r="H2" s="98"/>
    </row>
    <row r="3" spans="1:8" x14ac:dyDescent="0.25">
      <c r="B3" s="99" t="s">
        <v>215</v>
      </c>
      <c r="C3" s="99"/>
      <c r="D3" s="99"/>
      <c r="E3" s="99"/>
      <c r="F3" s="98"/>
      <c r="G3" s="98"/>
    </row>
    <row r="4" spans="1:8" ht="34.950000000000003" customHeight="1" x14ac:dyDescent="0.25">
      <c r="B4" s="96" t="s">
        <v>217</v>
      </c>
      <c r="C4" s="96"/>
      <c r="D4" s="96"/>
      <c r="E4" s="96"/>
      <c r="F4" s="98"/>
      <c r="G4" s="98"/>
    </row>
    <row r="5" spans="1:8" ht="26.4" customHeight="1" x14ac:dyDescent="0.25">
      <c r="B5" s="100" t="s">
        <v>216</v>
      </c>
      <c r="C5" s="100"/>
      <c r="D5" s="100"/>
      <c r="E5" s="100"/>
      <c r="F5" s="98"/>
      <c r="G5" s="98"/>
    </row>
    <row r="6" spans="1:8" x14ac:dyDescent="0.25">
      <c r="B6" s="40"/>
      <c r="C6" s="40"/>
      <c r="D6" s="40"/>
      <c r="E6" s="40"/>
    </row>
    <row r="8" spans="1:8" x14ac:dyDescent="0.25">
      <c r="C8" s="42" t="s">
        <v>285</v>
      </c>
      <c r="D8">
        <f>COUNTIF(D10:D531,"&gt;0")</f>
        <v>0</v>
      </c>
      <c r="E8" t="s">
        <v>52</v>
      </c>
    </row>
    <row r="9" spans="1:8" s="13" customFormat="1" ht="43.5" customHeight="1" x14ac:dyDescent="0.25">
      <c r="A9" s="59" t="s">
        <v>41</v>
      </c>
      <c r="B9" s="18" t="s">
        <v>45</v>
      </c>
      <c r="C9" s="19" t="s">
        <v>46</v>
      </c>
      <c r="D9" s="37" t="s">
        <v>210</v>
      </c>
      <c r="E9" s="38" t="s">
        <v>211</v>
      </c>
      <c r="F9" s="38" t="s">
        <v>218</v>
      </c>
    </row>
    <row r="10" spans="1:8" ht="15.6" x14ac:dyDescent="0.3">
      <c r="A10" s="93" t="s">
        <v>469</v>
      </c>
      <c r="B10" s="91" t="s">
        <v>248</v>
      </c>
      <c r="C10" s="5">
        <f t="shared" ref="C10:C73" ca="1" si="0">SUMIF(player,A10,Tournament_Points)</f>
        <v>77</v>
      </c>
      <c r="D10" s="41" t="e">
        <f>COUNTIFS('Score Data Entry'!$H$28:$H$505,Results!B65,'Score Data Entry'!$A$28:$A$511,"s")</f>
        <v>#VALUE!</v>
      </c>
      <c r="E10" s="41" t="e">
        <f>COUNTIFS('Score Data Entry'!$H$28:$H$505,Results!$B65,'Score Data Entry'!$A$28:$A$511,"w")</f>
        <v>#VALUE!</v>
      </c>
      <c r="F10" s="41" t="e">
        <f t="shared" ref="F10:F73" si="1">SUM(D10:E10)</f>
        <v>#VALUE!</v>
      </c>
    </row>
    <row r="11" spans="1:8" ht="15.6" x14ac:dyDescent="0.3">
      <c r="A11" s="93" t="s">
        <v>592</v>
      </c>
      <c r="B11" s="91" t="s">
        <v>606</v>
      </c>
      <c r="C11" s="5">
        <f t="shared" ca="1" si="0"/>
        <v>70</v>
      </c>
      <c r="D11" s="41" t="e">
        <f>COUNTIFS('Score Data Entry'!$H$28:$H$505,Results!B186,'Score Data Entry'!$A$28:$A$511,"s")</f>
        <v>#VALUE!</v>
      </c>
      <c r="E11" s="41" t="e">
        <f>COUNTIFS('Score Data Entry'!$H$28:$H$505,Results!$B186,'Score Data Entry'!$A$28:$A$511,"w")</f>
        <v>#VALUE!</v>
      </c>
      <c r="F11" s="41" t="e">
        <f t="shared" si="1"/>
        <v>#VALUE!</v>
      </c>
    </row>
    <row r="12" spans="1:8" ht="15.6" x14ac:dyDescent="0.3">
      <c r="A12" s="93" t="s">
        <v>439</v>
      </c>
      <c r="B12" s="91" t="s">
        <v>258</v>
      </c>
      <c r="C12" s="5">
        <f t="shared" ca="1" si="0"/>
        <v>59</v>
      </c>
      <c r="D12" s="41" t="e">
        <f>COUNTIFS('Score Data Entry'!$H$28:$H$505,Results!B35,'Score Data Entry'!$A$28:$A$511,"s")</f>
        <v>#VALUE!</v>
      </c>
      <c r="E12" s="41" t="e">
        <f>COUNTIFS('Score Data Entry'!$H$28:$H$505,Results!$B35,'Score Data Entry'!$A$28:$A$511,"w")</f>
        <v>#VALUE!</v>
      </c>
      <c r="F12" s="41" t="e">
        <f t="shared" si="1"/>
        <v>#VALUE!</v>
      </c>
    </row>
    <row r="13" spans="1:8" ht="15.6" x14ac:dyDescent="0.3">
      <c r="A13" s="93" t="s">
        <v>442</v>
      </c>
      <c r="B13" s="91" t="s">
        <v>311</v>
      </c>
      <c r="C13" s="5">
        <f t="shared" ca="1" si="0"/>
        <v>57</v>
      </c>
      <c r="D13" s="41" t="e">
        <f>COUNTIFS('Score Data Entry'!$H$28:$H$505,Results!B38,'Score Data Entry'!$A$28:$A$511,"s")</f>
        <v>#VALUE!</v>
      </c>
      <c r="E13" s="41" t="e">
        <f>COUNTIFS('Score Data Entry'!$H$28:$H$505,Results!$B38,'Score Data Entry'!$A$28:$A$511,"w")</f>
        <v>#VALUE!</v>
      </c>
      <c r="F13" s="41" t="e">
        <f t="shared" si="1"/>
        <v>#VALUE!</v>
      </c>
    </row>
    <row r="14" spans="1:8" ht="15.6" x14ac:dyDescent="0.3">
      <c r="A14" s="93" t="s">
        <v>587</v>
      </c>
      <c r="B14" s="91" t="s">
        <v>588</v>
      </c>
      <c r="C14" s="5">
        <f t="shared" ca="1" si="0"/>
        <v>50</v>
      </c>
      <c r="D14" s="41" t="e">
        <f>COUNTIFS('Score Data Entry'!$H$28:$H$505,Results!B178,'Score Data Entry'!$A$28:$A$511,"s")</f>
        <v>#VALUE!</v>
      </c>
      <c r="E14" s="41" t="e">
        <f>COUNTIFS('Score Data Entry'!$H$28:$H$505,Results!$B178,'Score Data Entry'!$A$28:$A$511,"w")</f>
        <v>#VALUE!</v>
      </c>
      <c r="F14" s="41" t="e">
        <f t="shared" si="1"/>
        <v>#VALUE!</v>
      </c>
    </row>
    <row r="15" spans="1:8" ht="15.6" x14ac:dyDescent="0.3">
      <c r="A15" s="93" t="s">
        <v>547</v>
      </c>
      <c r="B15" s="91" t="s">
        <v>395</v>
      </c>
      <c r="C15" s="5">
        <f t="shared" ca="1" si="0"/>
        <v>48</v>
      </c>
      <c r="D15" s="41" t="e">
        <f>COUNTIFS('Score Data Entry'!$H$28:$H$505,Results!B143,'Score Data Entry'!$A$28:$A$511,"s")</f>
        <v>#VALUE!</v>
      </c>
      <c r="E15" s="41" t="e">
        <f>COUNTIFS('Score Data Entry'!$H$28:$H$505,Results!$B143,'Score Data Entry'!$A$28:$A$511,"w")</f>
        <v>#VALUE!</v>
      </c>
      <c r="F15" s="41" t="e">
        <f t="shared" si="1"/>
        <v>#VALUE!</v>
      </c>
    </row>
    <row r="16" spans="1:8" ht="15.6" x14ac:dyDescent="0.3">
      <c r="A16" s="93" t="s">
        <v>518</v>
      </c>
      <c r="B16" s="91" t="s">
        <v>372</v>
      </c>
      <c r="C16" s="5">
        <f t="shared" ca="1" si="0"/>
        <v>46</v>
      </c>
      <c r="D16" s="41" t="e">
        <f>COUNTIFS('Score Data Entry'!$H$28:$H$505,Results!B114,'Score Data Entry'!$A$28:$A$511,"s")</f>
        <v>#VALUE!</v>
      </c>
      <c r="E16" s="41" t="e">
        <f>COUNTIFS('Score Data Entry'!$H$28:$H$505,Results!$B114,'Score Data Entry'!$A$28:$A$511,"w")</f>
        <v>#VALUE!</v>
      </c>
      <c r="F16" s="41" t="e">
        <f t="shared" si="1"/>
        <v>#VALUE!</v>
      </c>
    </row>
    <row r="17" spans="1:6" ht="15.6" x14ac:dyDescent="0.3">
      <c r="A17" s="93" t="s">
        <v>430</v>
      </c>
      <c r="B17" s="91" t="s">
        <v>302</v>
      </c>
      <c r="C17" s="5">
        <f t="shared" ca="1" si="0"/>
        <v>45</v>
      </c>
      <c r="D17" s="41" t="e">
        <f>COUNTIFS('Score Data Entry'!$H$28:$H$505,Results!B27,'Score Data Entry'!$A$28:$A$511,"s")</f>
        <v>#VALUE!</v>
      </c>
      <c r="E17" s="41" t="e">
        <f>COUNTIFS('Score Data Entry'!$H$28:$H$505,Results!$B27,'Score Data Entry'!$A$28:$A$511,"w")</f>
        <v>#VALUE!</v>
      </c>
      <c r="F17" s="41" t="e">
        <f t="shared" si="1"/>
        <v>#VALUE!</v>
      </c>
    </row>
    <row r="18" spans="1:6" ht="15.6" x14ac:dyDescent="0.3">
      <c r="A18" s="93" t="s">
        <v>460</v>
      </c>
      <c r="B18" s="91" t="s">
        <v>326</v>
      </c>
      <c r="C18" s="5">
        <f t="shared" ca="1" si="0"/>
        <v>41</v>
      </c>
      <c r="D18" s="41" t="e">
        <f>COUNTIFS('Score Data Entry'!$H$28:$H$505,Results!B55,'Score Data Entry'!$A$28:$A$511,"s")</f>
        <v>#VALUE!</v>
      </c>
      <c r="E18" s="41" t="e">
        <f>COUNTIFS('Score Data Entry'!$H$28:$H$505,Results!$B55,'Score Data Entry'!$A$28:$A$511,"w")</f>
        <v>#VALUE!</v>
      </c>
      <c r="F18" s="41" t="e">
        <f t="shared" si="1"/>
        <v>#VALUE!</v>
      </c>
    </row>
    <row r="19" spans="1:6" ht="15.6" x14ac:dyDescent="0.3">
      <c r="A19" s="93" t="s">
        <v>538</v>
      </c>
      <c r="B19" s="91" t="s">
        <v>388</v>
      </c>
      <c r="C19" s="5">
        <f t="shared" ca="1" si="0"/>
        <v>40</v>
      </c>
      <c r="D19" s="41" t="e">
        <f>COUNTIFS('Score Data Entry'!$H$28:$H$505,Results!B134,'Score Data Entry'!$A$28:$A$511,"s")</f>
        <v>#VALUE!</v>
      </c>
      <c r="E19" s="41" t="e">
        <f>COUNTIFS('Score Data Entry'!$H$28:$H$505,Results!$B134,'Score Data Entry'!$A$28:$A$511,"w")</f>
        <v>#VALUE!</v>
      </c>
      <c r="F19" s="41" t="e">
        <f t="shared" si="1"/>
        <v>#VALUE!</v>
      </c>
    </row>
    <row r="20" spans="1:6" ht="15.6" x14ac:dyDescent="0.3">
      <c r="A20" s="93" t="s">
        <v>575</v>
      </c>
      <c r="B20" s="91" t="s">
        <v>576</v>
      </c>
      <c r="C20" s="5">
        <f t="shared" ca="1" si="0"/>
        <v>39</v>
      </c>
      <c r="D20" s="41" t="e">
        <f>COUNTIFS('Score Data Entry'!$H$28:$H$505,Results!B170,'Score Data Entry'!$A$28:$A$511,"s")</f>
        <v>#VALUE!</v>
      </c>
      <c r="E20" s="41" t="e">
        <f>COUNTIFS('Score Data Entry'!$H$28:$H$505,Results!$B170,'Score Data Entry'!$A$28:$A$511,"w")</f>
        <v>#VALUE!</v>
      </c>
      <c r="F20" s="41" t="e">
        <f t="shared" si="1"/>
        <v>#VALUE!</v>
      </c>
    </row>
    <row r="21" spans="1:6" ht="15.6" x14ac:dyDescent="0.3">
      <c r="A21" s="93" t="s">
        <v>447</v>
      </c>
      <c r="B21" s="91" t="s">
        <v>315</v>
      </c>
      <c r="C21" s="5">
        <f t="shared" ca="1" si="0"/>
        <v>36</v>
      </c>
      <c r="D21" s="41" t="e">
        <f>COUNTIFS('Score Data Entry'!$H$28:$H$505,Results!B56,'Score Data Entry'!$A$28:$A$511,"s")</f>
        <v>#VALUE!</v>
      </c>
      <c r="E21" s="41" t="e">
        <f>COUNTIFS('Score Data Entry'!$H$28:$H$505,Results!$B56,'Score Data Entry'!$A$28:$A$511,"w")</f>
        <v>#VALUE!</v>
      </c>
      <c r="F21" s="41" t="e">
        <f t="shared" si="1"/>
        <v>#VALUE!</v>
      </c>
    </row>
    <row r="22" spans="1:6" ht="15.6" x14ac:dyDescent="0.3">
      <c r="A22" s="93" t="s">
        <v>508</v>
      </c>
      <c r="B22" s="91" t="s">
        <v>364</v>
      </c>
      <c r="C22" s="5">
        <f t="shared" ca="1" si="0"/>
        <v>34</v>
      </c>
      <c r="D22" s="41" t="e">
        <f>COUNTIFS('Score Data Entry'!$H$28:$H$505,Results!B104,'Score Data Entry'!$A$28:$A$511,"s")</f>
        <v>#VALUE!</v>
      </c>
      <c r="E22" s="41" t="e">
        <f>COUNTIFS('Score Data Entry'!$H$28:$H$505,Results!$B104,'Score Data Entry'!$A$28:$A$511,"w")</f>
        <v>#VALUE!</v>
      </c>
      <c r="F22" s="41" t="e">
        <f t="shared" si="1"/>
        <v>#VALUE!</v>
      </c>
    </row>
    <row r="23" spans="1:6" ht="15.6" x14ac:dyDescent="0.3">
      <c r="A23" s="93" t="s">
        <v>569</v>
      </c>
      <c r="B23" s="91" t="s">
        <v>570</v>
      </c>
      <c r="C23" s="5">
        <f t="shared" ca="1" si="0"/>
        <v>34</v>
      </c>
      <c r="D23" s="41" t="e">
        <f>COUNTIFS('Score Data Entry'!$H$28:$H$505,Results!B173,'Score Data Entry'!$A$28:$A$511,"s")</f>
        <v>#VALUE!</v>
      </c>
      <c r="E23" s="41" t="e">
        <f>COUNTIFS('Score Data Entry'!$H$28:$H$505,Results!$B173,'Score Data Entry'!$A$28:$A$511,"w")</f>
        <v>#VALUE!</v>
      </c>
      <c r="F23" s="41" t="e">
        <f t="shared" si="1"/>
        <v>#VALUE!</v>
      </c>
    </row>
    <row r="24" spans="1:6" ht="15.6" x14ac:dyDescent="0.3">
      <c r="A24" s="93" t="s">
        <v>432</v>
      </c>
      <c r="B24" s="91" t="s">
        <v>271</v>
      </c>
      <c r="C24" s="5">
        <f t="shared" ca="1" si="0"/>
        <v>32</v>
      </c>
      <c r="D24" s="41" t="e">
        <f>COUNTIFS('Score Data Entry'!$H$28:$H$505,Results!B28,'Score Data Entry'!$A$28:$A$511,"s")</f>
        <v>#VALUE!</v>
      </c>
      <c r="E24" s="41" t="e">
        <f>COUNTIFS('Score Data Entry'!$H$28:$H$505,Results!$B28,'Score Data Entry'!$A$28:$A$511,"w")</f>
        <v>#VALUE!</v>
      </c>
      <c r="F24" s="41" t="e">
        <f t="shared" si="1"/>
        <v>#VALUE!</v>
      </c>
    </row>
    <row r="25" spans="1:6" ht="15.6" x14ac:dyDescent="0.3">
      <c r="A25" s="93" t="s">
        <v>501</v>
      </c>
      <c r="B25" s="91" t="s">
        <v>269</v>
      </c>
      <c r="C25" s="5">
        <f t="shared" ca="1" si="0"/>
        <v>31</v>
      </c>
      <c r="D25" s="41" t="e">
        <f>COUNTIFS('Score Data Entry'!$H$28:$H$505,Results!B97,'Score Data Entry'!$A$28:$A$511,"s")</f>
        <v>#VALUE!</v>
      </c>
      <c r="E25" s="41" t="e">
        <f>COUNTIFS('Score Data Entry'!$H$28:$H$505,Results!$B97,'Score Data Entry'!$A$28:$A$511,"w")</f>
        <v>#VALUE!</v>
      </c>
      <c r="F25" s="41" t="e">
        <f t="shared" si="1"/>
        <v>#VALUE!</v>
      </c>
    </row>
    <row r="26" spans="1:6" ht="15.6" x14ac:dyDescent="0.3">
      <c r="A26" s="93" t="s">
        <v>448</v>
      </c>
      <c r="B26" s="91" t="s">
        <v>316</v>
      </c>
      <c r="C26" s="5">
        <f t="shared" ca="1" si="0"/>
        <v>26</v>
      </c>
      <c r="D26" s="41" t="e">
        <f>COUNTIFS('Score Data Entry'!$H$28:$H$505,Results!B43,'Score Data Entry'!$A$28:$A$511,"s")</f>
        <v>#VALUE!</v>
      </c>
      <c r="E26" s="41" t="e">
        <f>COUNTIFS('Score Data Entry'!$H$28:$H$505,Results!$B43,'Score Data Entry'!$A$28:$A$511,"w")</f>
        <v>#VALUE!</v>
      </c>
      <c r="F26" s="41" t="e">
        <f t="shared" si="1"/>
        <v>#VALUE!</v>
      </c>
    </row>
    <row r="27" spans="1:6" ht="15.6" x14ac:dyDescent="0.3">
      <c r="A27" s="93" t="s">
        <v>479</v>
      </c>
      <c r="B27" s="91" t="s">
        <v>272</v>
      </c>
      <c r="C27" s="5">
        <f t="shared" ca="1" si="0"/>
        <v>22</v>
      </c>
      <c r="D27" s="41" t="e">
        <f>COUNTIFS('Score Data Entry'!$H$28:$H$505,Results!B75,'Score Data Entry'!$A$28:$A$511,"s")</f>
        <v>#VALUE!</v>
      </c>
      <c r="E27" s="41" t="e">
        <f>COUNTIFS('Score Data Entry'!$H$28:$H$505,Results!$B75,'Score Data Entry'!$A$28:$A$511,"w")</f>
        <v>#VALUE!</v>
      </c>
      <c r="F27" s="41" t="e">
        <f t="shared" si="1"/>
        <v>#VALUE!</v>
      </c>
    </row>
    <row r="28" spans="1:6" ht="15.6" x14ac:dyDescent="0.3">
      <c r="A28" s="93" t="s">
        <v>481</v>
      </c>
      <c r="B28" s="91" t="s">
        <v>270</v>
      </c>
      <c r="C28" s="5">
        <f t="shared" ca="1" si="0"/>
        <v>21</v>
      </c>
      <c r="D28" s="41" t="e">
        <f>COUNTIFS('Score Data Entry'!$H$28:$H$505,Results!B77,'Score Data Entry'!$A$28:$A$511,"s")</f>
        <v>#VALUE!</v>
      </c>
      <c r="E28" s="41" t="e">
        <f>COUNTIFS('Score Data Entry'!$H$28:$H$505,Results!$B77,'Score Data Entry'!$A$28:$A$511,"w")</f>
        <v>#VALUE!</v>
      </c>
      <c r="F28" s="41" t="e">
        <f t="shared" si="1"/>
        <v>#VALUE!</v>
      </c>
    </row>
    <row r="29" spans="1:6" ht="15.6" x14ac:dyDescent="0.3">
      <c r="A29" s="93" t="s">
        <v>533</v>
      </c>
      <c r="B29" s="91" t="s">
        <v>267</v>
      </c>
      <c r="C29" s="5">
        <f t="shared" ca="1" si="0"/>
        <v>20</v>
      </c>
      <c r="D29" s="41" t="e">
        <f>COUNTIFS('Score Data Entry'!$H$28:$H$505,Results!B129,'Score Data Entry'!$A$28:$A$511,"s")</f>
        <v>#VALUE!</v>
      </c>
      <c r="E29" s="41" t="e">
        <f>COUNTIFS('Score Data Entry'!$H$28:$H$505,Results!$B129,'Score Data Entry'!$A$28:$A$511,"w")</f>
        <v>#VALUE!</v>
      </c>
      <c r="F29" s="41" t="e">
        <f t="shared" si="1"/>
        <v>#VALUE!</v>
      </c>
    </row>
    <row r="30" spans="1:6" ht="15.6" x14ac:dyDescent="0.3">
      <c r="A30" s="93" t="s">
        <v>581</v>
      </c>
      <c r="B30" s="91" t="s">
        <v>582</v>
      </c>
      <c r="C30" s="5">
        <f t="shared" ca="1" si="0"/>
        <v>19</v>
      </c>
      <c r="D30" s="41" t="e">
        <f>COUNTIFS('Score Data Entry'!$H$28:$H$505,Results!B179,'Score Data Entry'!$A$28:$A$511,"s")</f>
        <v>#VALUE!</v>
      </c>
      <c r="E30" s="41" t="e">
        <f>COUNTIFS('Score Data Entry'!$H$28:$H$505,Results!$B179,'Score Data Entry'!$A$28:$A$511,"w")</f>
        <v>#VALUE!</v>
      </c>
      <c r="F30" s="41" t="e">
        <f t="shared" si="1"/>
        <v>#VALUE!</v>
      </c>
    </row>
    <row r="31" spans="1:6" ht="15.6" x14ac:dyDescent="0.3">
      <c r="A31" s="93" t="s">
        <v>549</v>
      </c>
      <c r="B31" s="91" t="s">
        <v>397</v>
      </c>
      <c r="C31" s="5">
        <f t="shared" ca="1" si="0"/>
        <v>18</v>
      </c>
      <c r="D31" s="41" t="e">
        <f>COUNTIFS('Score Data Entry'!$H$28:$H$505,Results!B145,'Score Data Entry'!$A$28:$A$511,"s")</f>
        <v>#VALUE!</v>
      </c>
      <c r="E31" s="41" t="e">
        <f>COUNTIFS('Score Data Entry'!$H$28:$H$505,Results!$B145,'Score Data Entry'!$A$28:$A$511,"w")</f>
        <v>#VALUE!</v>
      </c>
      <c r="F31" s="41" t="e">
        <f t="shared" si="1"/>
        <v>#VALUE!</v>
      </c>
    </row>
    <row r="32" spans="1:6" ht="15.6" x14ac:dyDescent="0.3">
      <c r="A32" s="93" t="s">
        <v>471</v>
      </c>
      <c r="B32" s="91" t="s">
        <v>334</v>
      </c>
      <c r="C32" s="5">
        <f t="shared" ca="1" si="0"/>
        <v>16</v>
      </c>
      <c r="D32" s="41" t="e">
        <f>COUNTIFS('Score Data Entry'!$H$28:$H$505,Results!B67,'Score Data Entry'!$A$28:$A$511,"s")</f>
        <v>#VALUE!</v>
      </c>
      <c r="E32" s="41" t="e">
        <f>COUNTIFS('Score Data Entry'!$H$28:$H$505,Results!$B67,'Score Data Entry'!$A$28:$A$511,"w")</f>
        <v>#VALUE!</v>
      </c>
      <c r="F32" s="41" t="e">
        <f t="shared" si="1"/>
        <v>#VALUE!</v>
      </c>
    </row>
    <row r="33" spans="1:6" ht="15.6" x14ac:dyDescent="0.3">
      <c r="A33" s="93" t="s">
        <v>493</v>
      </c>
      <c r="B33" s="91" t="s">
        <v>352</v>
      </c>
      <c r="C33" s="5">
        <f t="shared" ca="1" si="0"/>
        <v>16</v>
      </c>
      <c r="D33" s="41" t="e">
        <f>COUNTIFS('Score Data Entry'!$H$28:$H$505,Results!B89,'Score Data Entry'!$A$28:$A$511,"s")</f>
        <v>#VALUE!</v>
      </c>
      <c r="E33" s="41" t="e">
        <f>COUNTIFS('Score Data Entry'!$H$28:$H$505,Results!$B89,'Score Data Entry'!$A$28:$A$511,"w")</f>
        <v>#VALUE!</v>
      </c>
      <c r="F33" s="41" t="e">
        <f t="shared" si="1"/>
        <v>#VALUE!</v>
      </c>
    </row>
    <row r="34" spans="1:6" ht="15.6" x14ac:dyDescent="0.3">
      <c r="A34" s="93" t="s">
        <v>607</v>
      </c>
      <c r="B34" s="91" t="s">
        <v>608</v>
      </c>
      <c r="C34" s="5">
        <f t="shared" si="0"/>
        <v>16</v>
      </c>
      <c r="D34" s="41" t="e">
        <f>COUNTIFS('Score Data Entry'!$H$28:$H$505,Results!B180,'Score Data Entry'!$A$28:$A$511,"s")</f>
        <v>#VALUE!</v>
      </c>
      <c r="E34" s="41" t="e">
        <f>COUNTIFS('Score Data Entry'!$H$28:$H$505,Results!$B180,'Score Data Entry'!$A$28:$A$511,"w")</f>
        <v>#VALUE!</v>
      </c>
      <c r="F34" s="41" t="e">
        <f t="shared" si="1"/>
        <v>#VALUE!</v>
      </c>
    </row>
    <row r="35" spans="1:6" ht="15.6" x14ac:dyDescent="0.3">
      <c r="A35" s="93" t="s">
        <v>609</v>
      </c>
      <c r="B35" s="91" t="s">
        <v>610</v>
      </c>
      <c r="C35" s="5">
        <f t="shared" si="0"/>
        <v>16</v>
      </c>
      <c r="D35" s="41" t="e">
        <f>COUNTIFS('Score Data Entry'!$H$28:$H$505,Results!B181,'Score Data Entry'!$A$28:$A$511,"s")</f>
        <v>#VALUE!</v>
      </c>
      <c r="E35" s="41" t="e">
        <f>COUNTIFS('Score Data Entry'!$H$28:$H$505,Results!$B181,'Score Data Entry'!$A$28:$A$511,"w")</f>
        <v>#VALUE!</v>
      </c>
      <c r="F35" s="41" t="e">
        <f t="shared" si="1"/>
        <v>#VALUE!</v>
      </c>
    </row>
    <row r="36" spans="1:6" ht="15.6" x14ac:dyDescent="0.3">
      <c r="A36" s="93" t="s">
        <v>595</v>
      </c>
      <c r="B36" s="91" t="s">
        <v>596</v>
      </c>
      <c r="C36" s="5">
        <f t="shared" si="0"/>
        <v>16</v>
      </c>
      <c r="D36" s="41" t="e">
        <f>COUNTIFS('Score Data Entry'!$H$28:$H$505,Results!B185,'Score Data Entry'!$A$28:$A$511,"s")</f>
        <v>#VALUE!</v>
      </c>
      <c r="E36" s="41" t="e">
        <f>COUNTIFS('Score Data Entry'!$H$28:$H$505,Results!$B185,'Score Data Entry'!$A$28:$A$511,"w")</f>
        <v>#VALUE!</v>
      </c>
      <c r="F36" s="41" t="e">
        <f t="shared" si="1"/>
        <v>#VALUE!</v>
      </c>
    </row>
    <row r="37" spans="1:6" ht="15.6" x14ac:dyDescent="0.3">
      <c r="A37" s="93" t="s">
        <v>546</v>
      </c>
      <c r="B37" s="91" t="s">
        <v>394</v>
      </c>
      <c r="C37" s="5">
        <f t="shared" si="0"/>
        <v>14</v>
      </c>
      <c r="D37" s="41" t="e">
        <f>COUNTIFS('Score Data Entry'!$H$28:$H$505,Results!B142,'Score Data Entry'!$A$28:$A$511,"s")</f>
        <v>#VALUE!</v>
      </c>
      <c r="E37" s="41" t="e">
        <f>COUNTIFS('Score Data Entry'!$H$28:$H$505,Results!$B142,'Score Data Entry'!$A$28:$A$511,"w")</f>
        <v>#VALUE!</v>
      </c>
      <c r="F37" s="41" t="e">
        <f t="shared" si="1"/>
        <v>#VALUE!</v>
      </c>
    </row>
    <row r="38" spans="1:6" ht="15.6" x14ac:dyDescent="0.3">
      <c r="A38" s="93" t="s">
        <v>619</v>
      </c>
      <c r="B38" s="91" t="s">
        <v>621</v>
      </c>
      <c r="C38" s="5">
        <f t="shared" si="0"/>
        <v>14</v>
      </c>
      <c r="D38" s="41" t="e">
        <f>COUNTIFS('Score Data Entry'!$H$28:$H$505,Results!B165,'Score Data Entry'!$A$28:$A$511,"s")</f>
        <v>#VALUE!</v>
      </c>
      <c r="E38" s="41" t="e">
        <f>COUNTIFS('Score Data Entry'!$H$28:$H$505,Results!$B165,'Score Data Entry'!$A$28:$A$511,"w")</f>
        <v>#VALUE!</v>
      </c>
      <c r="F38" s="41" t="e">
        <f t="shared" si="1"/>
        <v>#VALUE!</v>
      </c>
    </row>
    <row r="39" spans="1:6" ht="15.6" x14ac:dyDescent="0.3">
      <c r="A39" s="93" t="s">
        <v>590</v>
      </c>
      <c r="B39" s="91" t="s">
        <v>591</v>
      </c>
      <c r="C39" s="5">
        <f t="shared" si="0"/>
        <v>14</v>
      </c>
      <c r="D39" s="41" t="e">
        <f>COUNTIFS('Score Data Entry'!$H$28:$H$505,Results!B174,'Score Data Entry'!$A$28:$A$511,"s")</f>
        <v>#VALUE!</v>
      </c>
      <c r="E39" s="41" t="e">
        <f>COUNTIFS('Score Data Entry'!$H$28:$H$505,Results!$B174,'Score Data Entry'!$A$28:$A$511,"w")</f>
        <v>#VALUE!</v>
      </c>
      <c r="F39" s="41" t="e">
        <f t="shared" si="1"/>
        <v>#VALUE!</v>
      </c>
    </row>
    <row r="40" spans="1:6" ht="15.6" x14ac:dyDescent="0.3">
      <c r="A40" s="93" t="s">
        <v>505</v>
      </c>
      <c r="B40" s="91" t="s">
        <v>361</v>
      </c>
      <c r="C40" s="5">
        <f t="shared" si="0"/>
        <v>13</v>
      </c>
      <c r="D40" s="41" t="e">
        <f>COUNTIFS('Score Data Entry'!$H$28:$H$505,Results!B101,'Score Data Entry'!$A$28:$A$511,"s")</f>
        <v>#VALUE!</v>
      </c>
      <c r="E40" s="41" t="e">
        <f>COUNTIFS('Score Data Entry'!$H$28:$H$505,Results!$B101,'Score Data Entry'!$A$28:$A$511,"w")</f>
        <v>#VALUE!</v>
      </c>
      <c r="F40" s="41" t="e">
        <f t="shared" si="1"/>
        <v>#VALUE!</v>
      </c>
    </row>
    <row r="41" spans="1:6" ht="15.6" x14ac:dyDescent="0.3">
      <c r="A41" s="93" t="s">
        <v>571</v>
      </c>
      <c r="B41" s="91" t="s">
        <v>572</v>
      </c>
      <c r="C41" s="5">
        <f t="shared" si="0"/>
        <v>13</v>
      </c>
      <c r="D41" s="41" t="e">
        <f>COUNTIFS('Score Data Entry'!$H$28:$H$505,Results!B175,'Score Data Entry'!$A$28:$A$511,"s")</f>
        <v>#VALUE!</v>
      </c>
      <c r="E41" s="41" t="e">
        <f>COUNTIFS('Score Data Entry'!$H$28:$H$505,Results!$B175,'Score Data Entry'!$A$28:$A$511,"w")</f>
        <v>#VALUE!</v>
      </c>
      <c r="F41" s="41" t="e">
        <f t="shared" si="1"/>
        <v>#VALUE!</v>
      </c>
    </row>
    <row r="42" spans="1:6" ht="15.6" x14ac:dyDescent="0.3">
      <c r="A42" s="93" t="s">
        <v>495</v>
      </c>
      <c r="B42" s="91" t="s">
        <v>249</v>
      </c>
      <c r="C42" s="5">
        <f t="shared" si="0"/>
        <v>12</v>
      </c>
      <c r="D42" s="41" t="e">
        <f>COUNTIFS('Score Data Entry'!$H$28:$H$505,Results!B91,'Score Data Entry'!$A$28:$A$511,"s")</f>
        <v>#VALUE!</v>
      </c>
      <c r="E42" s="41" t="e">
        <f>COUNTIFS('Score Data Entry'!$H$28:$H$505,Results!$B91,'Score Data Entry'!$A$28:$A$511,"w")</f>
        <v>#VALUE!</v>
      </c>
      <c r="F42" s="41" t="e">
        <f t="shared" si="1"/>
        <v>#VALUE!</v>
      </c>
    </row>
    <row r="43" spans="1:6" ht="15.6" x14ac:dyDescent="0.3">
      <c r="A43" s="93" t="s">
        <v>593</v>
      </c>
      <c r="B43" s="91" t="s">
        <v>594</v>
      </c>
      <c r="C43" s="5">
        <f t="shared" si="0"/>
        <v>11</v>
      </c>
      <c r="D43" s="41" t="e">
        <f>COUNTIFS('Score Data Entry'!$H$28:$H$505,Results!B183,'Score Data Entry'!$A$28:$A$511,"s")</f>
        <v>#VALUE!</v>
      </c>
      <c r="E43" s="41" t="e">
        <f>COUNTIFS('Score Data Entry'!$H$28:$H$505,Results!$B183,'Score Data Entry'!$A$28:$A$511,"w")</f>
        <v>#VALUE!</v>
      </c>
      <c r="F43" s="41" t="e">
        <f t="shared" si="1"/>
        <v>#VALUE!</v>
      </c>
    </row>
    <row r="44" spans="1:6" ht="15.6" x14ac:dyDescent="0.3">
      <c r="A44" s="93" t="s">
        <v>459</v>
      </c>
      <c r="B44" s="91" t="s">
        <v>325</v>
      </c>
      <c r="C44" s="5">
        <f t="shared" si="0"/>
        <v>10</v>
      </c>
      <c r="D44" s="41" t="e">
        <f>COUNTIFS('Score Data Entry'!$H$28:$H$505,Results!B54,'Score Data Entry'!$A$28:$A$511,"s")</f>
        <v>#VALUE!</v>
      </c>
      <c r="E44" s="41" t="e">
        <f>COUNTIFS('Score Data Entry'!$H$28:$H$505,Results!$B54,'Score Data Entry'!$A$28:$A$511,"w")</f>
        <v>#VALUE!</v>
      </c>
      <c r="F44" s="41" t="e">
        <f t="shared" si="1"/>
        <v>#VALUE!</v>
      </c>
    </row>
    <row r="45" spans="1:6" ht="15.6" x14ac:dyDescent="0.3">
      <c r="A45" s="93" t="s">
        <v>494</v>
      </c>
      <c r="B45" s="91" t="s">
        <v>353</v>
      </c>
      <c r="C45" s="5">
        <f t="shared" si="0"/>
        <v>10</v>
      </c>
      <c r="D45" s="41" t="e">
        <f>COUNTIFS('Score Data Entry'!$H$28:$H$505,Results!B90,'Score Data Entry'!$A$28:$A$511,"s")</f>
        <v>#VALUE!</v>
      </c>
      <c r="E45" s="41" t="e">
        <f>COUNTIFS('Score Data Entry'!$H$28:$H$505,Results!$B90,'Score Data Entry'!$A$28:$A$511,"w")</f>
        <v>#VALUE!</v>
      </c>
      <c r="F45" s="41" t="e">
        <f t="shared" si="1"/>
        <v>#VALUE!</v>
      </c>
    </row>
    <row r="46" spans="1:6" ht="15.6" x14ac:dyDescent="0.3">
      <c r="A46" s="93" t="s">
        <v>530</v>
      </c>
      <c r="B46" s="91" t="s">
        <v>384</v>
      </c>
      <c r="C46" s="5">
        <f t="shared" si="0"/>
        <v>10</v>
      </c>
      <c r="D46" s="41" t="e">
        <f>COUNTIFS('Score Data Entry'!$H$28:$H$505,Results!B126,'Score Data Entry'!$A$28:$A$511,"s")</f>
        <v>#VALUE!</v>
      </c>
      <c r="E46" s="41" t="e">
        <f>COUNTIFS('Score Data Entry'!$H$28:$H$505,Results!$B126,'Score Data Entry'!$A$28:$A$511,"w")</f>
        <v>#VALUE!</v>
      </c>
      <c r="F46" s="41" t="e">
        <f t="shared" si="1"/>
        <v>#VALUE!</v>
      </c>
    </row>
    <row r="47" spans="1:6" ht="15.6" x14ac:dyDescent="0.3">
      <c r="A47" s="93" t="s">
        <v>579</v>
      </c>
      <c r="B47" s="91" t="s">
        <v>580</v>
      </c>
      <c r="C47" s="5">
        <f t="shared" si="0"/>
        <v>8</v>
      </c>
      <c r="D47" s="41" t="e">
        <f>COUNTIFS('Score Data Entry'!$H$28:$H$505,Results!B169,'Score Data Entry'!$A$28:$A$511,"s")</f>
        <v>#VALUE!</v>
      </c>
      <c r="E47" s="41" t="e">
        <f>COUNTIFS('Score Data Entry'!$H$28:$H$505,Results!$B169,'Score Data Entry'!$A$28:$A$511,"w")</f>
        <v>#VALUE!</v>
      </c>
      <c r="F47" s="41" t="e">
        <f t="shared" si="1"/>
        <v>#VALUE!</v>
      </c>
    </row>
    <row r="48" spans="1:6" ht="15.6" x14ac:dyDescent="0.3">
      <c r="A48" s="93" t="s">
        <v>482</v>
      </c>
      <c r="B48" s="91" t="s">
        <v>341</v>
      </c>
      <c r="C48" s="5">
        <f t="shared" si="0"/>
        <v>7</v>
      </c>
      <c r="D48" s="41" t="e">
        <f>COUNTIFS('Score Data Entry'!$H$28:$H$505,Results!B78,'Score Data Entry'!$A$28:$A$511,"s")</f>
        <v>#VALUE!</v>
      </c>
      <c r="E48" s="41" t="e">
        <f>COUNTIFS('Score Data Entry'!$H$28:$H$505,Results!$B78,'Score Data Entry'!$A$28:$A$511,"w")</f>
        <v>#VALUE!</v>
      </c>
      <c r="F48" s="41" t="e">
        <f t="shared" si="1"/>
        <v>#VALUE!</v>
      </c>
    </row>
    <row r="49" spans="1:6" ht="15.6" x14ac:dyDescent="0.3">
      <c r="A49" s="93" t="s">
        <v>602</v>
      </c>
      <c r="B49" s="91" t="s">
        <v>603</v>
      </c>
      <c r="C49" s="5">
        <f t="shared" si="0"/>
        <v>7</v>
      </c>
      <c r="D49" s="41" t="e">
        <f>COUNTIFS('Score Data Entry'!$H$28:$H$505,Results!B184,'Score Data Entry'!$A$28:$A$511,"s")</f>
        <v>#VALUE!</v>
      </c>
      <c r="E49" s="41" t="e">
        <f>COUNTIFS('Score Data Entry'!$H$28:$H$505,Results!$B184,'Score Data Entry'!$A$28:$A$511,"w")</f>
        <v>#VALUE!</v>
      </c>
      <c r="F49" s="41" t="e">
        <f t="shared" si="1"/>
        <v>#VALUE!</v>
      </c>
    </row>
    <row r="50" spans="1:6" ht="15.6" x14ac:dyDescent="0.3">
      <c r="A50" s="57" t="s">
        <v>614</v>
      </c>
      <c r="B50" s="91" t="s">
        <v>615</v>
      </c>
      <c r="C50" s="5">
        <f t="shared" si="0"/>
        <v>7</v>
      </c>
      <c r="D50" s="41" t="e">
        <f>COUNTIFS('Score Data Entry'!$H$28:$H$505,Results!B200,'Score Data Entry'!$A$28:$A$511,"s")</f>
        <v>#VALUE!</v>
      </c>
      <c r="E50" s="41" t="e">
        <f>COUNTIFS('Score Data Entry'!$H$28:$H$505,Results!$B200,'Score Data Entry'!$A$28:$A$511,"w")</f>
        <v>#VALUE!</v>
      </c>
      <c r="F50" s="41" t="e">
        <f t="shared" si="1"/>
        <v>#VALUE!</v>
      </c>
    </row>
    <row r="51" spans="1:6" ht="15.6" x14ac:dyDescent="0.3">
      <c r="A51" s="93" t="s">
        <v>444</v>
      </c>
      <c r="B51" s="91" t="s">
        <v>313</v>
      </c>
      <c r="C51" s="5">
        <f t="shared" si="0"/>
        <v>6</v>
      </c>
      <c r="D51" s="41" t="e">
        <f>COUNTIFS('Score Data Entry'!$H$28:$H$505,Results!B40,'Score Data Entry'!$A$28:$A$511,"s")</f>
        <v>#VALUE!</v>
      </c>
      <c r="E51" s="41" t="e">
        <f>COUNTIFS('Score Data Entry'!$H$28:$H$505,Results!$B40,'Score Data Entry'!$A$28:$A$511,"w")</f>
        <v>#VALUE!</v>
      </c>
      <c r="F51" s="41" t="e">
        <f t="shared" si="1"/>
        <v>#VALUE!</v>
      </c>
    </row>
    <row r="52" spans="1:6" ht="15.6" x14ac:dyDescent="0.3">
      <c r="A52" s="93" t="s">
        <v>544</v>
      </c>
      <c r="B52" s="91" t="s">
        <v>273</v>
      </c>
      <c r="C52" s="5">
        <f t="shared" si="0"/>
        <v>6</v>
      </c>
      <c r="D52" s="41" t="e">
        <f>COUNTIFS('Score Data Entry'!$H$28:$H$505,Results!B140,'Score Data Entry'!$A$28:$A$511,"s")</f>
        <v>#VALUE!</v>
      </c>
      <c r="E52" s="41" t="e">
        <f>COUNTIFS('Score Data Entry'!$H$28:$H$505,Results!$B140,'Score Data Entry'!$A$28:$A$511,"w")</f>
        <v>#VALUE!</v>
      </c>
      <c r="F52" s="41" t="e">
        <f t="shared" si="1"/>
        <v>#VALUE!</v>
      </c>
    </row>
    <row r="53" spans="1:6" ht="15.6" x14ac:dyDescent="0.3">
      <c r="A53" s="93" t="s">
        <v>577</v>
      </c>
      <c r="B53" s="91" t="s">
        <v>578</v>
      </c>
      <c r="C53" s="5">
        <f t="shared" si="0"/>
        <v>6</v>
      </c>
      <c r="D53" s="41" t="e">
        <f>COUNTIFS('Score Data Entry'!$H$28:$H$505,Results!B166,'Score Data Entry'!$A$28:$A$511,"s")</f>
        <v>#VALUE!</v>
      </c>
      <c r="E53" s="41" t="e">
        <f>COUNTIFS('Score Data Entry'!$H$28:$H$505,Results!$B166,'Score Data Entry'!$A$28:$A$511,"w")</f>
        <v>#VALUE!</v>
      </c>
      <c r="F53" s="41" t="e">
        <f t="shared" si="1"/>
        <v>#VALUE!</v>
      </c>
    </row>
    <row r="54" spans="1:6" ht="15.6" x14ac:dyDescent="0.3">
      <c r="A54" s="93" t="s">
        <v>585</v>
      </c>
      <c r="B54" s="91" t="s">
        <v>586</v>
      </c>
      <c r="C54" s="5">
        <f t="shared" si="0"/>
        <v>6</v>
      </c>
      <c r="D54" s="41" t="e">
        <f>COUNTIFS('Score Data Entry'!$H$28:$H$505,Results!B177,'Score Data Entry'!$A$28:$A$511,"s")</f>
        <v>#VALUE!</v>
      </c>
      <c r="E54" s="41" t="e">
        <f>COUNTIFS('Score Data Entry'!$H$28:$H$505,Results!$B177,'Score Data Entry'!$A$28:$A$511,"w")</f>
        <v>#VALUE!</v>
      </c>
      <c r="F54" s="41" t="e">
        <f t="shared" si="1"/>
        <v>#VALUE!</v>
      </c>
    </row>
    <row r="55" spans="1:6" ht="15.6" x14ac:dyDescent="0.3">
      <c r="A55" s="93" t="s">
        <v>604</v>
      </c>
      <c r="B55" s="91" t="s">
        <v>605</v>
      </c>
      <c r="C55" s="5">
        <f t="shared" si="0"/>
        <v>6</v>
      </c>
      <c r="D55" s="41" t="e">
        <f>COUNTIFS('Score Data Entry'!$H$28:$H$505,Results!B187,'Score Data Entry'!$A$28:$A$511,"s")</f>
        <v>#VALUE!</v>
      </c>
      <c r="E55" s="41" t="e">
        <f>COUNTIFS('Score Data Entry'!$H$28:$H$505,Results!$B187,'Score Data Entry'!$A$28:$A$511,"w")</f>
        <v>#VALUE!</v>
      </c>
      <c r="F55" s="41" t="e">
        <f t="shared" si="1"/>
        <v>#VALUE!</v>
      </c>
    </row>
    <row r="56" spans="1:6" ht="15.6" x14ac:dyDescent="0.3">
      <c r="A56" s="93" t="s">
        <v>543</v>
      </c>
      <c r="B56" s="91" t="s">
        <v>392</v>
      </c>
      <c r="C56" s="5">
        <f t="shared" si="0"/>
        <v>5</v>
      </c>
      <c r="D56" s="41" t="e">
        <f>COUNTIFS('Score Data Entry'!$H$28:$H$505,Results!B139,'Score Data Entry'!$A$28:$A$511,"s")</f>
        <v>#VALUE!</v>
      </c>
      <c r="E56" s="41" t="e">
        <f>COUNTIFS('Score Data Entry'!$H$28:$H$505,Results!$B139,'Score Data Entry'!$A$28:$A$511,"w")</f>
        <v>#VALUE!</v>
      </c>
      <c r="F56" s="41" t="e">
        <f t="shared" si="1"/>
        <v>#VALUE!</v>
      </c>
    </row>
    <row r="57" spans="1:6" ht="15.6" x14ac:dyDescent="0.3">
      <c r="A57" s="93" t="s">
        <v>476</v>
      </c>
      <c r="B57" s="91" t="s">
        <v>338</v>
      </c>
      <c r="C57" s="5">
        <f t="shared" si="0"/>
        <v>4</v>
      </c>
      <c r="D57" s="41" t="e">
        <f>COUNTIFS('Score Data Entry'!$H$28:$H$505,Results!B72,'Score Data Entry'!$A$28:$A$511,"s")</f>
        <v>#VALUE!</v>
      </c>
      <c r="E57" s="41" t="e">
        <f>COUNTIFS('Score Data Entry'!$H$28:$H$505,Results!$B72,'Score Data Entry'!$A$28:$A$511,"w")</f>
        <v>#VALUE!</v>
      </c>
      <c r="F57" s="41" t="e">
        <f t="shared" si="1"/>
        <v>#VALUE!</v>
      </c>
    </row>
    <row r="58" spans="1:6" ht="15.6" x14ac:dyDescent="0.3">
      <c r="A58" s="93" t="s">
        <v>611</v>
      </c>
      <c r="B58" s="91" t="s">
        <v>612</v>
      </c>
      <c r="C58" s="5">
        <f t="shared" si="0"/>
        <v>4</v>
      </c>
      <c r="D58" s="41" t="e">
        <f>COUNTIFS('Score Data Entry'!$H$28:$H$505,Results!B199,'Score Data Entry'!$A$28:$A$511,"s")</f>
        <v>#VALUE!</v>
      </c>
      <c r="E58" s="41" t="e">
        <f>COUNTIFS('Score Data Entry'!$H$28:$H$505,Results!$B199,'Score Data Entry'!$A$28:$A$511,"w")</f>
        <v>#VALUE!</v>
      </c>
      <c r="F58" s="41" t="e">
        <f t="shared" si="1"/>
        <v>#VALUE!</v>
      </c>
    </row>
    <row r="59" spans="1:6" ht="15.6" x14ac:dyDescent="0.3">
      <c r="A59" s="93" t="s">
        <v>554</v>
      </c>
      <c r="B59" s="91" t="s">
        <v>401</v>
      </c>
      <c r="C59" s="5">
        <f t="shared" si="0"/>
        <v>3</v>
      </c>
      <c r="D59" s="41" t="e">
        <f>COUNTIFS('Score Data Entry'!$H$28:$H$505,Results!B150,'Score Data Entry'!$A$28:$A$511,"s")</f>
        <v>#VALUE!</v>
      </c>
      <c r="E59" s="41" t="e">
        <f>COUNTIFS('Score Data Entry'!$H$28:$H$505,Results!$B150,'Score Data Entry'!$A$28:$A$511,"w")</f>
        <v>#VALUE!</v>
      </c>
      <c r="F59" s="41" t="e">
        <f t="shared" si="1"/>
        <v>#VALUE!</v>
      </c>
    </row>
    <row r="60" spans="1:6" ht="15.6" x14ac:dyDescent="0.3">
      <c r="A60" s="93" t="s">
        <v>623</v>
      </c>
      <c r="B60" s="91" t="s">
        <v>622</v>
      </c>
      <c r="C60" s="5">
        <f t="shared" si="0"/>
        <v>3</v>
      </c>
      <c r="D60" s="41" t="e">
        <f>COUNTIFS('Score Data Entry'!$H$28:$H$505,Results!B167,'Score Data Entry'!$A$28:$A$511,"s")</f>
        <v>#VALUE!</v>
      </c>
      <c r="E60" s="41" t="e">
        <f>COUNTIFS('Score Data Entry'!$H$28:$H$505,Results!$B167,'Score Data Entry'!$A$28:$A$511,"w")</f>
        <v>#VALUE!</v>
      </c>
      <c r="F60" s="41" t="e">
        <f t="shared" si="1"/>
        <v>#VALUE!</v>
      </c>
    </row>
    <row r="61" spans="1:6" ht="15.6" x14ac:dyDescent="0.3">
      <c r="A61" s="93" t="s">
        <v>600</v>
      </c>
      <c r="B61" s="91" t="s">
        <v>601</v>
      </c>
      <c r="C61" s="5">
        <f t="shared" si="0"/>
        <v>3</v>
      </c>
      <c r="D61" s="41" t="e">
        <f>COUNTIFS('Score Data Entry'!$H$28:$H$505,Results!B172,'Score Data Entry'!$A$28:$A$511,"s")</f>
        <v>#VALUE!</v>
      </c>
      <c r="E61" s="41" t="e">
        <f>COUNTIFS('Score Data Entry'!$H$28:$H$505,Results!$B172,'Score Data Entry'!$A$28:$A$511,"w")</f>
        <v>#VALUE!</v>
      </c>
      <c r="F61" s="41" t="e">
        <f t="shared" si="1"/>
        <v>#VALUE!</v>
      </c>
    </row>
    <row r="62" spans="1:6" ht="15.6" x14ac:dyDescent="0.3">
      <c r="A62" s="93" t="s">
        <v>618</v>
      </c>
      <c r="B62" s="91" t="s">
        <v>620</v>
      </c>
      <c r="C62" s="5">
        <f t="shared" si="0"/>
        <v>3</v>
      </c>
      <c r="D62" s="41" t="e">
        <f>COUNTIFS('Score Data Entry'!$H$28:$H$505,Results!B200,'Score Data Entry'!$A$28:$A$511,"s")</f>
        <v>#VALUE!</v>
      </c>
      <c r="E62" s="41" t="e">
        <f>COUNTIFS('Score Data Entry'!$H$28:$H$505,Results!$B200,'Score Data Entry'!$A$28:$A$511,"w")</f>
        <v>#VALUE!</v>
      </c>
      <c r="F62" s="41" t="e">
        <f t="shared" si="1"/>
        <v>#VALUE!</v>
      </c>
    </row>
    <row r="63" spans="1:6" ht="15.6" x14ac:dyDescent="0.3">
      <c r="A63" s="93" t="s">
        <v>426</v>
      </c>
      <c r="B63" s="91" t="s">
        <v>274</v>
      </c>
      <c r="C63" s="5">
        <f t="shared" si="0"/>
        <v>2</v>
      </c>
      <c r="D63" s="41" t="e">
        <f>COUNTIFS('Score Data Entry'!$H$28:$H$505,Results!B22,'Score Data Entry'!$A$28:$A$511,"s")</f>
        <v>#VALUE!</v>
      </c>
      <c r="E63" s="41" t="e">
        <f>COUNTIFS('Score Data Entry'!$H$28:$H$505,Results!$B22,'Score Data Entry'!$A$28:$A$511,"w")</f>
        <v>#VALUE!</v>
      </c>
      <c r="F63" s="41" t="e">
        <f t="shared" si="1"/>
        <v>#VALUE!</v>
      </c>
    </row>
    <row r="64" spans="1:6" ht="15.6" x14ac:dyDescent="0.3">
      <c r="A64" s="93" t="s">
        <v>445</v>
      </c>
      <c r="B64" s="91" t="s">
        <v>314</v>
      </c>
      <c r="C64" s="5">
        <f t="shared" si="0"/>
        <v>2</v>
      </c>
      <c r="D64" s="41" t="e">
        <f>COUNTIFS('Score Data Entry'!$H$28:$H$505,Results!B41,'Score Data Entry'!$A$28:$A$511,"s")</f>
        <v>#VALUE!</v>
      </c>
      <c r="E64" s="41" t="e">
        <f>COUNTIFS('Score Data Entry'!$H$28:$H$505,Results!$B41,'Score Data Entry'!$A$28:$A$511,"w")</f>
        <v>#VALUE!</v>
      </c>
      <c r="F64" s="41" t="e">
        <f t="shared" si="1"/>
        <v>#VALUE!</v>
      </c>
    </row>
    <row r="65" spans="1:6" ht="15.6" x14ac:dyDescent="0.3">
      <c r="A65" s="93" t="s">
        <v>473</v>
      </c>
      <c r="B65" s="91" t="s">
        <v>336</v>
      </c>
      <c r="C65" s="5">
        <f t="shared" si="0"/>
        <v>2</v>
      </c>
      <c r="D65" s="41" t="e">
        <f>COUNTIFS('Score Data Entry'!$H$28:$H$505,Results!B69,'Score Data Entry'!$A$28:$A$511,"s")</f>
        <v>#VALUE!</v>
      </c>
      <c r="E65" s="41" t="e">
        <f>COUNTIFS('Score Data Entry'!$H$28:$H$505,Results!$B69,'Score Data Entry'!$A$28:$A$511,"w")</f>
        <v>#VALUE!</v>
      </c>
      <c r="F65" s="41" t="e">
        <f t="shared" si="1"/>
        <v>#VALUE!</v>
      </c>
    </row>
    <row r="66" spans="1:6" ht="15.6" x14ac:dyDescent="0.3">
      <c r="A66" s="93" t="s">
        <v>527</v>
      </c>
      <c r="B66" s="91" t="s">
        <v>381</v>
      </c>
      <c r="C66" s="5">
        <f t="shared" si="0"/>
        <v>2</v>
      </c>
      <c r="D66" s="41" t="e">
        <f>COUNTIFS('Score Data Entry'!$H$28:$H$505,Results!B123,'Score Data Entry'!$A$28:$A$511,"s")</f>
        <v>#VALUE!</v>
      </c>
      <c r="E66" s="41" t="e">
        <f>COUNTIFS('Score Data Entry'!$H$28:$H$505,Results!$B123,'Score Data Entry'!$A$28:$A$511,"w")</f>
        <v>#VALUE!</v>
      </c>
      <c r="F66" s="41" t="e">
        <f t="shared" si="1"/>
        <v>#VALUE!</v>
      </c>
    </row>
    <row r="67" spans="1:6" ht="15.6" x14ac:dyDescent="0.3">
      <c r="A67" s="93" t="s">
        <v>534</v>
      </c>
      <c r="B67" s="91" t="s">
        <v>385</v>
      </c>
      <c r="C67" s="5">
        <f t="shared" si="0"/>
        <v>2</v>
      </c>
      <c r="D67" s="41" t="e">
        <f>COUNTIFS('Score Data Entry'!$H$28:$H$505,Results!B130,'Score Data Entry'!$A$28:$A$511,"s")</f>
        <v>#VALUE!</v>
      </c>
      <c r="E67" s="41" t="e">
        <f>COUNTIFS('Score Data Entry'!$H$28:$H$505,Results!$B130,'Score Data Entry'!$A$28:$A$511,"w")</f>
        <v>#VALUE!</v>
      </c>
      <c r="F67" s="41" t="e">
        <f t="shared" si="1"/>
        <v>#VALUE!</v>
      </c>
    </row>
    <row r="68" spans="1:6" ht="15.6" x14ac:dyDescent="0.3">
      <c r="A68" s="93" t="s">
        <v>539</v>
      </c>
      <c r="B68" s="91" t="s">
        <v>589</v>
      </c>
      <c r="C68" s="5">
        <f t="shared" si="0"/>
        <v>2</v>
      </c>
      <c r="D68" s="41" t="e">
        <f>COUNTIFS('Score Data Entry'!$H$28:$H$505,Results!B135,'Score Data Entry'!$A$28:$A$511,"s")</f>
        <v>#VALUE!</v>
      </c>
      <c r="E68" s="41" t="e">
        <f>COUNTIFS('Score Data Entry'!$H$28:$H$505,Results!$B135,'Score Data Entry'!$A$28:$A$511,"w")</f>
        <v>#VALUE!</v>
      </c>
      <c r="F68" s="41" t="e">
        <f t="shared" si="1"/>
        <v>#VALUE!</v>
      </c>
    </row>
    <row r="69" spans="1:6" ht="15.6" x14ac:dyDescent="0.3">
      <c r="A69" s="93" t="s">
        <v>540</v>
      </c>
      <c r="B69" s="91" t="s">
        <v>250</v>
      </c>
      <c r="C69" s="5">
        <f t="shared" si="0"/>
        <v>2</v>
      </c>
      <c r="D69" s="41" t="e">
        <f>COUNTIFS('Score Data Entry'!$H$28:$H$505,Results!B136,'Score Data Entry'!$A$28:$A$511,"s")</f>
        <v>#VALUE!</v>
      </c>
      <c r="E69" s="41" t="e">
        <f>COUNTIFS('Score Data Entry'!$H$28:$H$505,Results!$B136,'Score Data Entry'!$A$28:$A$511,"w")</f>
        <v>#VALUE!</v>
      </c>
      <c r="F69" s="41" t="e">
        <f t="shared" si="1"/>
        <v>#VALUE!</v>
      </c>
    </row>
    <row r="70" spans="1:6" ht="15.6" x14ac:dyDescent="0.3">
      <c r="A70" s="93" t="s">
        <v>557</v>
      </c>
      <c r="B70" s="91" t="s">
        <v>275</v>
      </c>
      <c r="C70" s="5">
        <f t="shared" si="0"/>
        <v>2</v>
      </c>
      <c r="D70" s="41" t="e">
        <f>COUNTIFS('Score Data Entry'!$H$28:$H$505,Results!B153,'Score Data Entry'!$A$28:$A$511,"s")</f>
        <v>#VALUE!</v>
      </c>
      <c r="E70" s="41" t="e">
        <f>COUNTIFS('Score Data Entry'!$H$28:$H$505,Results!$B153,'Score Data Entry'!$A$28:$A$511,"w")</f>
        <v>#VALUE!</v>
      </c>
      <c r="F70" s="41" t="e">
        <f t="shared" si="1"/>
        <v>#VALUE!</v>
      </c>
    </row>
    <row r="71" spans="1:6" ht="15.6" x14ac:dyDescent="0.3">
      <c r="A71" s="93" t="s">
        <v>560</v>
      </c>
      <c r="B71" s="91" t="s">
        <v>405</v>
      </c>
      <c r="C71" s="5">
        <f t="shared" si="0"/>
        <v>2</v>
      </c>
      <c r="D71" s="41" t="e">
        <f>COUNTIFS('Score Data Entry'!$H$28:$H$505,Results!B156,'Score Data Entry'!$A$28:$A$511,"s")</f>
        <v>#VALUE!</v>
      </c>
      <c r="E71" s="41" t="e">
        <f>COUNTIFS('Score Data Entry'!$H$28:$H$505,Results!$B156,'Score Data Entry'!$A$28:$A$511,"w")</f>
        <v>#VALUE!</v>
      </c>
      <c r="F71" s="41" t="e">
        <f t="shared" si="1"/>
        <v>#VALUE!</v>
      </c>
    </row>
    <row r="72" spans="1:6" ht="15.6" x14ac:dyDescent="0.3">
      <c r="A72" s="93" t="s">
        <v>568</v>
      </c>
      <c r="B72" s="91" t="s">
        <v>413</v>
      </c>
      <c r="C72" s="5">
        <f t="shared" si="0"/>
        <v>2</v>
      </c>
      <c r="D72" s="41" t="e">
        <f>COUNTIFS('Score Data Entry'!$H$28:$H$505,Results!B164,'Score Data Entry'!$A$28:$A$511,"s")</f>
        <v>#VALUE!</v>
      </c>
      <c r="E72" s="41" t="e">
        <f>COUNTIFS('Score Data Entry'!$H$28:$H$505,Results!$B164,'Score Data Entry'!$A$28:$A$511,"w")</f>
        <v>#VALUE!</v>
      </c>
      <c r="F72" s="41" t="e">
        <f t="shared" si="1"/>
        <v>#VALUE!</v>
      </c>
    </row>
    <row r="73" spans="1:6" ht="15.6" x14ac:dyDescent="0.3">
      <c r="A73" s="93" t="s">
        <v>573</v>
      </c>
      <c r="B73" s="91" t="s">
        <v>574</v>
      </c>
      <c r="C73" s="5">
        <f t="shared" si="0"/>
        <v>2</v>
      </c>
      <c r="D73" s="41" t="e">
        <f>COUNTIFS('Score Data Entry'!$H$28:$H$505,Results!B168,'Score Data Entry'!$A$28:$A$511,"s")</f>
        <v>#VALUE!</v>
      </c>
      <c r="E73" s="41" t="e">
        <f>COUNTIFS('Score Data Entry'!$H$28:$H$505,Results!$B168,'Score Data Entry'!$A$28:$A$511,"w")</f>
        <v>#VALUE!</v>
      </c>
      <c r="F73" s="41" t="e">
        <f t="shared" si="1"/>
        <v>#VALUE!</v>
      </c>
    </row>
    <row r="74" spans="1:6" ht="15.6" x14ac:dyDescent="0.3">
      <c r="A74" s="57" t="s">
        <v>616</v>
      </c>
      <c r="B74" s="91" t="s">
        <v>617</v>
      </c>
      <c r="C74" s="5">
        <f t="shared" ref="C74:C137" si="2">SUMIF(player,A74,Tournament_Points)</f>
        <v>2</v>
      </c>
      <c r="D74" s="41" t="e">
        <f>COUNTIFS('Score Data Entry'!$H$28:$H$505,Results!B201,'Score Data Entry'!$A$28:$A$511,"s")</f>
        <v>#VALUE!</v>
      </c>
      <c r="E74" s="41" t="e">
        <f>COUNTIFS('Score Data Entry'!$H$28:$H$505,Results!$B201,'Score Data Entry'!$A$28:$A$511,"w")</f>
        <v>#VALUE!</v>
      </c>
      <c r="F74" s="41" t="e">
        <f t="shared" ref="F74:F137" si="3">SUM(D74:E74)</f>
        <v>#VALUE!</v>
      </c>
    </row>
    <row r="75" spans="1:6" ht="15.6" x14ac:dyDescent="0.3">
      <c r="A75" s="93" t="s">
        <v>419</v>
      </c>
      <c r="B75" s="91" t="s">
        <v>294</v>
      </c>
      <c r="C75" s="5">
        <f t="shared" si="2"/>
        <v>1</v>
      </c>
      <c r="D75" s="41" t="e">
        <f>COUNTIFS('Score Data Entry'!$H$28:$H$505,Results!B15,'Score Data Entry'!$A$28:$A$511,"s")</f>
        <v>#VALUE!</v>
      </c>
      <c r="E75" s="41" t="e">
        <f>COUNTIFS('Score Data Entry'!$H$28:$H$505,Results!$B15,'Score Data Entry'!$A$28:$A$511,"w")</f>
        <v>#VALUE!</v>
      </c>
      <c r="F75" s="41" t="e">
        <f t="shared" si="3"/>
        <v>#VALUE!</v>
      </c>
    </row>
    <row r="76" spans="1:6" ht="15.6" x14ac:dyDescent="0.3">
      <c r="A76" s="93" t="s">
        <v>451</v>
      </c>
      <c r="B76" s="91" t="s">
        <v>318</v>
      </c>
      <c r="C76" s="5">
        <f t="shared" si="2"/>
        <v>1</v>
      </c>
      <c r="D76" s="41" t="e">
        <f>COUNTIFS('Score Data Entry'!$H$28:$H$505,Results!B46,'Score Data Entry'!$A$28:$A$511,"s")</f>
        <v>#VALUE!</v>
      </c>
      <c r="E76" s="41" t="e">
        <f>COUNTIFS('Score Data Entry'!$H$28:$H$505,Results!$B46,'Score Data Entry'!$A$28:$A$511,"w")</f>
        <v>#VALUE!</v>
      </c>
      <c r="F76" s="41" t="e">
        <f t="shared" si="3"/>
        <v>#VALUE!</v>
      </c>
    </row>
    <row r="77" spans="1:6" ht="15.6" x14ac:dyDescent="0.3">
      <c r="A77" s="93" t="s">
        <v>556</v>
      </c>
      <c r="B77" s="91" t="s">
        <v>402</v>
      </c>
      <c r="C77" s="5">
        <f t="shared" si="2"/>
        <v>1</v>
      </c>
      <c r="D77" s="41" t="e">
        <f>COUNTIFS('Score Data Entry'!$H$28:$H$505,Results!B152,'Score Data Entry'!$A$28:$A$511,"s")</f>
        <v>#VALUE!</v>
      </c>
      <c r="E77" s="41" t="e">
        <f>COUNTIFS('Score Data Entry'!$H$28:$H$505,Results!$B152,'Score Data Entry'!$A$28:$A$511,"w")</f>
        <v>#VALUE!</v>
      </c>
      <c r="F77" s="41" t="e">
        <f t="shared" si="3"/>
        <v>#VALUE!</v>
      </c>
    </row>
    <row r="78" spans="1:6" ht="15.6" x14ac:dyDescent="0.3">
      <c r="A78" s="93" t="s">
        <v>598</v>
      </c>
      <c r="B78" s="91" t="s">
        <v>599</v>
      </c>
      <c r="C78" s="5">
        <f t="shared" si="2"/>
        <v>1</v>
      </c>
      <c r="D78" s="41" t="e">
        <f>COUNTIFS('Score Data Entry'!$H$28:$H$505,Results!B171,'Score Data Entry'!$A$28:$A$511,"s")</f>
        <v>#VALUE!</v>
      </c>
      <c r="E78" s="41" t="e">
        <f>COUNTIFS('Score Data Entry'!$H$28:$H$505,Results!$B171,'Score Data Entry'!$A$28:$A$511,"w")</f>
        <v>#VALUE!</v>
      </c>
      <c r="F78" s="41" t="e">
        <f t="shared" si="3"/>
        <v>#VALUE!</v>
      </c>
    </row>
    <row r="79" spans="1:6" ht="15.6" x14ac:dyDescent="0.3">
      <c r="A79" s="93" t="s">
        <v>583</v>
      </c>
      <c r="B79" s="91" t="s">
        <v>584</v>
      </c>
      <c r="C79" s="5">
        <f t="shared" si="2"/>
        <v>1</v>
      </c>
      <c r="D79" s="41" t="e">
        <f>COUNTIFS('Score Data Entry'!$H$28:$H$505,Results!B176,'Score Data Entry'!$A$28:$A$511,"s")</f>
        <v>#VALUE!</v>
      </c>
      <c r="E79" s="41" t="e">
        <f>COUNTIFS('Score Data Entry'!$H$28:$H$505,Results!$B176,'Score Data Entry'!$A$28:$A$511,"w")</f>
        <v>#VALUE!</v>
      </c>
      <c r="F79" s="41" t="e">
        <f t="shared" si="3"/>
        <v>#VALUE!</v>
      </c>
    </row>
    <row r="80" spans="1:6" ht="15.6" x14ac:dyDescent="0.3">
      <c r="A80" s="57" t="s">
        <v>624</v>
      </c>
      <c r="B80" s="91" t="s">
        <v>625</v>
      </c>
      <c r="C80" s="5">
        <f t="shared" si="2"/>
        <v>1</v>
      </c>
      <c r="D80" s="41" t="e">
        <f>COUNTIFS('Score Data Entry'!$H$28:$H$505,Results!B201,'Score Data Entry'!$A$28:$A$511,"s")</f>
        <v>#VALUE!</v>
      </c>
      <c r="E80" s="41" t="e">
        <f>COUNTIFS('Score Data Entry'!$H$28:$H$505,Results!$B201,'Score Data Entry'!$A$28:$A$511,"w")</f>
        <v>#VALUE!</v>
      </c>
      <c r="F80" s="41" t="e">
        <f t="shared" si="3"/>
        <v>#VALUE!</v>
      </c>
    </row>
    <row r="81" spans="1:6" ht="15.6" x14ac:dyDescent="0.3">
      <c r="A81" s="94" t="s">
        <v>462</v>
      </c>
      <c r="B81" s="91" t="s">
        <v>254</v>
      </c>
      <c r="C81" s="5">
        <f t="shared" si="2"/>
        <v>0</v>
      </c>
      <c r="D81" s="41" t="e">
        <f>COUNTIFS('Score Data Entry'!$H$28:$H$505,Results!B58,'Score Data Entry'!$A$28:$A$511,"s")</f>
        <v>#VALUE!</v>
      </c>
      <c r="E81" s="41" t="e">
        <f>COUNTIFS('Score Data Entry'!$H$28:$H$505,Results!$B58,'Score Data Entry'!$A$28:$A$511,"w")</f>
        <v>#VALUE!</v>
      </c>
      <c r="F81" s="41" t="e">
        <f t="shared" si="3"/>
        <v>#VALUE!</v>
      </c>
    </row>
    <row r="82" spans="1:6" ht="15.6" x14ac:dyDescent="0.3">
      <c r="A82" s="93" t="s">
        <v>414</v>
      </c>
      <c r="B82" s="91" t="s">
        <v>290</v>
      </c>
      <c r="C82" s="5">
        <f t="shared" si="2"/>
        <v>0</v>
      </c>
      <c r="D82" s="41" t="e">
        <f>COUNTIFS('Score Data Entry'!$H$28:$H$505,Results!B11,'Score Data Entry'!$A$28:$A$511,"s")</f>
        <v>#VALUE!</v>
      </c>
      <c r="E82" s="41" t="e">
        <f>COUNTIFS('Score Data Entry'!$H$28:$H$505,Results!$B11,'Score Data Entry'!$A$28:$A$511,"w")</f>
        <v>#VALUE!</v>
      </c>
      <c r="F82" s="41" t="e">
        <f t="shared" si="3"/>
        <v>#VALUE!</v>
      </c>
    </row>
    <row r="83" spans="1:6" ht="15.6" x14ac:dyDescent="0.3">
      <c r="A83" s="93" t="s">
        <v>415</v>
      </c>
      <c r="B83" s="91" t="s">
        <v>255</v>
      </c>
      <c r="C83" s="5">
        <f t="shared" si="2"/>
        <v>0</v>
      </c>
      <c r="D83" s="41" t="e">
        <f>COUNTIFS('Score Data Entry'!$H$28:$H$505,Results!B10,'Score Data Entry'!$A$28:$A$511,"s")</f>
        <v>#VALUE!</v>
      </c>
      <c r="E83" s="41" t="e">
        <f>COUNTIFS('Score Data Entry'!$H$28:$H$505,Results!$B10,'Score Data Entry'!$A$28:$A$511,"w")</f>
        <v>#VALUE!</v>
      </c>
      <c r="F83" s="41" t="e">
        <f t="shared" si="3"/>
        <v>#VALUE!</v>
      </c>
    </row>
    <row r="84" spans="1:6" ht="15.6" x14ac:dyDescent="0.3">
      <c r="A84" s="93" t="s">
        <v>416</v>
      </c>
      <c r="B84" s="91" t="s">
        <v>291</v>
      </c>
      <c r="C84" s="5">
        <f t="shared" si="2"/>
        <v>0</v>
      </c>
      <c r="D84" s="41" t="e">
        <f>COUNTIFS('Score Data Entry'!$H$28:$H$505,Results!B12,'Score Data Entry'!$A$28:$A$511,"s")</f>
        <v>#VALUE!</v>
      </c>
      <c r="E84" s="41" t="e">
        <f>COUNTIFS('Score Data Entry'!$H$28:$H$505,Results!$B12,'Score Data Entry'!$A$28:$A$511,"w")</f>
        <v>#VALUE!</v>
      </c>
      <c r="F84" s="41" t="e">
        <f t="shared" si="3"/>
        <v>#VALUE!</v>
      </c>
    </row>
    <row r="85" spans="1:6" ht="15.6" x14ac:dyDescent="0.3">
      <c r="A85" s="93" t="s">
        <v>417</v>
      </c>
      <c r="B85" s="91" t="s">
        <v>292</v>
      </c>
      <c r="C85" s="5">
        <f t="shared" si="2"/>
        <v>0</v>
      </c>
      <c r="D85" s="41" t="e">
        <f>COUNTIFS('Score Data Entry'!$H$28:$H$505,Results!B13,'Score Data Entry'!$A$28:$A$511,"s")</f>
        <v>#VALUE!</v>
      </c>
      <c r="E85" s="41" t="e">
        <f>COUNTIFS('Score Data Entry'!$H$28:$H$505,Results!$B13,'Score Data Entry'!$A$28:$A$511,"w")</f>
        <v>#VALUE!</v>
      </c>
      <c r="F85" s="41" t="e">
        <f t="shared" si="3"/>
        <v>#VALUE!</v>
      </c>
    </row>
    <row r="86" spans="1:6" ht="15.6" x14ac:dyDescent="0.3">
      <c r="A86" s="93" t="s">
        <v>418</v>
      </c>
      <c r="B86" s="91" t="s">
        <v>293</v>
      </c>
      <c r="C86" s="5">
        <f t="shared" si="2"/>
        <v>0</v>
      </c>
      <c r="D86" s="41" t="e">
        <f>COUNTIFS('Score Data Entry'!$H$28:$H$505,Results!B14,'Score Data Entry'!$A$28:$A$511,"s")</f>
        <v>#VALUE!</v>
      </c>
      <c r="E86" s="41" t="e">
        <f>COUNTIFS('Score Data Entry'!$H$28:$H$505,Results!$B14,'Score Data Entry'!$A$28:$A$511,"w")</f>
        <v>#VALUE!</v>
      </c>
      <c r="F86" s="41" t="e">
        <f t="shared" si="3"/>
        <v>#VALUE!</v>
      </c>
    </row>
    <row r="87" spans="1:6" ht="15.6" x14ac:dyDescent="0.3">
      <c r="A87" s="93" t="s">
        <v>420</v>
      </c>
      <c r="B87" s="91" t="s">
        <v>256</v>
      </c>
      <c r="C87" s="5">
        <f t="shared" si="2"/>
        <v>0</v>
      </c>
      <c r="D87" s="41" t="e">
        <f>COUNTIFS('Score Data Entry'!$H$28:$H$505,Results!B16,'Score Data Entry'!$A$28:$A$511,"s")</f>
        <v>#VALUE!</v>
      </c>
      <c r="E87" s="41" t="e">
        <f>COUNTIFS('Score Data Entry'!$H$28:$H$505,Results!$B16,'Score Data Entry'!$A$28:$A$511,"w")</f>
        <v>#VALUE!</v>
      </c>
      <c r="F87" s="41" t="e">
        <f t="shared" si="3"/>
        <v>#VALUE!</v>
      </c>
    </row>
    <row r="88" spans="1:6" ht="15.6" x14ac:dyDescent="0.3">
      <c r="A88" s="93" t="s">
        <v>421</v>
      </c>
      <c r="B88" s="91" t="s">
        <v>295</v>
      </c>
      <c r="C88" s="5">
        <f t="shared" si="2"/>
        <v>0</v>
      </c>
      <c r="D88" s="41" t="e">
        <f>COUNTIFS('Score Data Entry'!$H$28:$H$505,Results!B17,'Score Data Entry'!$A$28:$A$511,"s")</f>
        <v>#VALUE!</v>
      </c>
      <c r="E88" s="41" t="e">
        <f>COUNTIFS('Score Data Entry'!$H$28:$H$505,Results!$B17,'Score Data Entry'!$A$28:$A$511,"w")</f>
        <v>#VALUE!</v>
      </c>
      <c r="F88" s="41" t="e">
        <f t="shared" si="3"/>
        <v>#VALUE!</v>
      </c>
    </row>
    <row r="89" spans="1:6" ht="15.6" x14ac:dyDescent="0.3">
      <c r="A89" s="93" t="s">
        <v>422</v>
      </c>
      <c r="B89" s="91" t="s">
        <v>296</v>
      </c>
      <c r="C89" s="5">
        <f t="shared" si="2"/>
        <v>0</v>
      </c>
      <c r="D89" s="41" t="e">
        <f>COUNTIFS('Score Data Entry'!$H$28:$H$505,Results!B18,'Score Data Entry'!$A$28:$A$511,"s")</f>
        <v>#VALUE!</v>
      </c>
      <c r="E89" s="41" t="e">
        <f>COUNTIFS('Score Data Entry'!$H$28:$H$505,Results!$B18,'Score Data Entry'!$A$28:$A$511,"w")</f>
        <v>#VALUE!</v>
      </c>
      <c r="F89" s="41" t="e">
        <f t="shared" si="3"/>
        <v>#VALUE!</v>
      </c>
    </row>
    <row r="90" spans="1:6" ht="15.6" x14ac:dyDescent="0.3">
      <c r="A90" s="93" t="s">
        <v>423</v>
      </c>
      <c r="B90" s="91" t="s">
        <v>297</v>
      </c>
      <c r="C90" s="5">
        <f t="shared" si="2"/>
        <v>0</v>
      </c>
      <c r="D90" s="41" t="e">
        <f>COUNTIFS('Score Data Entry'!$H$28:$H$505,Results!B19,'Score Data Entry'!$A$28:$A$511,"s")</f>
        <v>#VALUE!</v>
      </c>
      <c r="E90" s="41" t="e">
        <f>COUNTIFS('Score Data Entry'!$H$28:$H$505,Results!$B19,'Score Data Entry'!$A$28:$A$511,"w")</f>
        <v>#VALUE!</v>
      </c>
      <c r="F90" s="41" t="e">
        <f t="shared" si="3"/>
        <v>#VALUE!</v>
      </c>
    </row>
    <row r="91" spans="1:6" ht="15.6" x14ac:dyDescent="0.3">
      <c r="A91" s="93" t="s">
        <v>424</v>
      </c>
      <c r="B91" s="91" t="s">
        <v>298</v>
      </c>
      <c r="C91" s="5">
        <f t="shared" si="2"/>
        <v>0</v>
      </c>
      <c r="D91" s="41" t="e">
        <f>COUNTIFS('Score Data Entry'!$H$28:$H$505,Results!B20,'Score Data Entry'!$A$28:$A$511,"s")</f>
        <v>#VALUE!</v>
      </c>
      <c r="E91" s="41" t="e">
        <f>COUNTIFS('Score Data Entry'!$H$28:$H$505,Results!$B20,'Score Data Entry'!$A$28:$A$511,"w")</f>
        <v>#VALUE!</v>
      </c>
      <c r="F91" s="41" t="e">
        <f t="shared" si="3"/>
        <v>#VALUE!</v>
      </c>
    </row>
    <row r="92" spans="1:6" ht="15.6" x14ac:dyDescent="0.3">
      <c r="A92" s="93" t="s">
        <v>425</v>
      </c>
      <c r="B92" s="91" t="s">
        <v>299</v>
      </c>
      <c r="C92" s="5">
        <f t="shared" si="2"/>
        <v>0</v>
      </c>
      <c r="D92" s="41" t="e">
        <f>COUNTIFS('Score Data Entry'!$H$28:$H$505,Results!B21,'Score Data Entry'!$A$28:$A$511,"s")</f>
        <v>#VALUE!</v>
      </c>
      <c r="E92" s="41" t="e">
        <f>COUNTIFS('Score Data Entry'!$H$28:$H$505,Results!$B21,'Score Data Entry'!$A$28:$A$511,"w")</f>
        <v>#VALUE!</v>
      </c>
      <c r="F92" s="41" t="e">
        <f t="shared" si="3"/>
        <v>#VALUE!</v>
      </c>
    </row>
    <row r="93" spans="1:6" ht="15.6" x14ac:dyDescent="0.3">
      <c r="A93" s="93" t="s">
        <v>427</v>
      </c>
      <c r="B93" s="91" t="s">
        <v>300</v>
      </c>
      <c r="C93" s="5">
        <f t="shared" si="2"/>
        <v>0</v>
      </c>
      <c r="D93" s="41" t="e">
        <f>COUNTIFS('Score Data Entry'!$H$28:$H$505,Results!B23,'Score Data Entry'!$A$28:$A$511,"s")</f>
        <v>#VALUE!</v>
      </c>
      <c r="E93" s="41" t="e">
        <f>COUNTIFS('Score Data Entry'!$H$28:$H$505,Results!$B23,'Score Data Entry'!$A$28:$A$511,"w")</f>
        <v>#VALUE!</v>
      </c>
      <c r="F93" s="41" t="e">
        <f t="shared" si="3"/>
        <v>#VALUE!</v>
      </c>
    </row>
    <row r="94" spans="1:6" ht="15.6" x14ac:dyDescent="0.3">
      <c r="A94" s="93" t="s">
        <v>428</v>
      </c>
      <c r="B94" s="91" t="s">
        <v>257</v>
      </c>
      <c r="C94" s="5">
        <f t="shared" si="2"/>
        <v>0</v>
      </c>
      <c r="D94" s="41" t="e">
        <f>COUNTIFS('Score Data Entry'!$H$28:$H$505,Results!B24,'Score Data Entry'!$A$28:$A$511,"s")</f>
        <v>#VALUE!</v>
      </c>
      <c r="E94" s="41" t="e">
        <f>COUNTIFS('Score Data Entry'!$H$28:$H$505,Results!$B24,'Score Data Entry'!$A$28:$A$511,"w")</f>
        <v>#VALUE!</v>
      </c>
      <c r="F94" s="41" t="e">
        <f t="shared" si="3"/>
        <v>#VALUE!</v>
      </c>
    </row>
    <row r="95" spans="1:6" ht="15.6" x14ac:dyDescent="0.3">
      <c r="A95" s="93" t="s">
        <v>429</v>
      </c>
      <c r="B95" s="91" t="s">
        <v>301</v>
      </c>
      <c r="C95" s="5">
        <f t="shared" si="2"/>
        <v>0</v>
      </c>
      <c r="D95" s="41" t="e">
        <f>COUNTIFS('Score Data Entry'!$H$28:$H$505,Results!B25,'Score Data Entry'!$A$28:$A$511,"s")</f>
        <v>#VALUE!</v>
      </c>
      <c r="E95" s="41" t="e">
        <f>COUNTIFS('Score Data Entry'!$H$28:$H$505,Results!$B25,'Score Data Entry'!$A$28:$A$511,"w")</f>
        <v>#VALUE!</v>
      </c>
      <c r="F95" s="41" t="e">
        <f t="shared" si="3"/>
        <v>#VALUE!</v>
      </c>
    </row>
    <row r="96" spans="1:6" ht="15.6" x14ac:dyDescent="0.3">
      <c r="A96" s="93" t="s">
        <v>431</v>
      </c>
      <c r="B96" s="91" t="s">
        <v>303</v>
      </c>
      <c r="C96" s="5">
        <f t="shared" si="2"/>
        <v>0</v>
      </c>
      <c r="D96" s="41" t="e">
        <f>COUNTIFS('Score Data Entry'!$H$28:$H$505,Results!B26,'Score Data Entry'!$A$28:$A$511,"s")</f>
        <v>#VALUE!</v>
      </c>
      <c r="E96" s="41" t="e">
        <f>COUNTIFS('Score Data Entry'!$H$28:$H$505,Results!$B26,'Score Data Entry'!$A$28:$A$511,"w")</f>
        <v>#VALUE!</v>
      </c>
      <c r="F96" s="41" t="e">
        <f t="shared" si="3"/>
        <v>#VALUE!</v>
      </c>
    </row>
    <row r="97" spans="1:6" ht="15.6" x14ac:dyDescent="0.3">
      <c r="A97" s="93" t="s">
        <v>433</v>
      </c>
      <c r="B97" s="91" t="s">
        <v>304</v>
      </c>
      <c r="C97" s="5">
        <f t="shared" si="2"/>
        <v>0</v>
      </c>
      <c r="D97" s="41" t="e">
        <f>COUNTIFS('Score Data Entry'!$H$28:$H$505,Results!B29,'Score Data Entry'!$A$28:$A$511,"s")</f>
        <v>#VALUE!</v>
      </c>
      <c r="E97" s="41" t="e">
        <f>COUNTIFS('Score Data Entry'!$H$28:$H$505,Results!$B29,'Score Data Entry'!$A$28:$A$511,"w")</f>
        <v>#VALUE!</v>
      </c>
      <c r="F97" s="41" t="e">
        <f t="shared" si="3"/>
        <v>#VALUE!</v>
      </c>
    </row>
    <row r="98" spans="1:6" ht="15.6" x14ac:dyDescent="0.3">
      <c r="A98" s="93" t="s">
        <v>434</v>
      </c>
      <c r="B98" s="91" t="s">
        <v>305</v>
      </c>
      <c r="C98" s="5">
        <f t="shared" si="2"/>
        <v>0</v>
      </c>
      <c r="D98" s="41" t="e">
        <f>COUNTIFS('Score Data Entry'!$H$28:$H$505,Results!B30,'Score Data Entry'!$A$28:$A$511,"s")</f>
        <v>#VALUE!</v>
      </c>
      <c r="E98" s="41" t="e">
        <f>COUNTIFS('Score Data Entry'!$H$28:$H$505,Results!$B30,'Score Data Entry'!$A$28:$A$511,"w")</f>
        <v>#VALUE!</v>
      </c>
      <c r="F98" s="41" t="e">
        <f t="shared" si="3"/>
        <v>#VALUE!</v>
      </c>
    </row>
    <row r="99" spans="1:6" ht="15.6" x14ac:dyDescent="0.3">
      <c r="A99" s="93" t="s">
        <v>435</v>
      </c>
      <c r="B99" s="91" t="s">
        <v>306</v>
      </c>
      <c r="C99" s="5">
        <f t="shared" si="2"/>
        <v>0</v>
      </c>
      <c r="D99" s="41" t="e">
        <f>COUNTIFS('Score Data Entry'!$H$28:$H$505,Results!B31,'Score Data Entry'!$A$28:$A$511,"s")</f>
        <v>#VALUE!</v>
      </c>
      <c r="E99" s="41" t="e">
        <f>COUNTIFS('Score Data Entry'!$H$28:$H$505,Results!$B31,'Score Data Entry'!$A$28:$A$511,"w")</f>
        <v>#VALUE!</v>
      </c>
      <c r="F99" s="41" t="e">
        <f t="shared" si="3"/>
        <v>#VALUE!</v>
      </c>
    </row>
    <row r="100" spans="1:6" ht="15.6" x14ac:dyDescent="0.3">
      <c r="A100" s="93" t="s">
        <v>436</v>
      </c>
      <c r="B100" s="91" t="s">
        <v>307</v>
      </c>
      <c r="C100" s="5">
        <f t="shared" si="2"/>
        <v>0</v>
      </c>
      <c r="D100" s="41" t="e">
        <f>COUNTIFS('Score Data Entry'!$H$28:$H$505,Results!B32,'Score Data Entry'!$A$28:$A$511,"s")</f>
        <v>#VALUE!</v>
      </c>
      <c r="E100" s="41" t="e">
        <f>COUNTIFS('Score Data Entry'!$H$28:$H$505,Results!$B32,'Score Data Entry'!$A$28:$A$511,"w")</f>
        <v>#VALUE!</v>
      </c>
      <c r="F100" s="41" t="e">
        <f t="shared" si="3"/>
        <v>#VALUE!</v>
      </c>
    </row>
    <row r="101" spans="1:6" ht="15.6" x14ac:dyDescent="0.3">
      <c r="A101" s="93" t="s">
        <v>437</v>
      </c>
      <c r="B101" s="91" t="s">
        <v>308</v>
      </c>
      <c r="C101" s="5">
        <f t="shared" si="2"/>
        <v>0</v>
      </c>
      <c r="D101" s="41" t="e">
        <f>COUNTIFS('Score Data Entry'!$H$28:$H$505,Results!B33,'Score Data Entry'!$A$28:$A$511,"s")</f>
        <v>#VALUE!</v>
      </c>
      <c r="E101" s="41" t="e">
        <f>COUNTIFS('Score Data Entry'!$H$28:$H$505,Results!$B33,'Score Data Entry'!$A$28:$A$511,"w")</f>
        <v>#VALUE!</v>
      </c>
      <c r="F101" s="41" t="e">
        <f t="shared" si="3"/>
        <v>#VALUE!</v>
      </c>
    </row>
    <row r="102" spans="1:6" ht="15.6" x14ac:dyDescent="0.3">
      <c r="A102" s="93" t="s">
        <v>438</v>
      </c>
      <c r="B102" s="91" t="s">
        <v>309</v>
      </c>
      <c r="C102" s="5">
        <f t="shared" si="2"/>
        <v>0</v>
      </c>
      <c r="D102" s="41" t="e">
        <f>COUNTIFS('Score Data Entry'!$H$28:$H$505,Results!B34,'Score Data Entry'!$A$28:$A$511,"s")</f>
        <v>#VALUE!</v>
      </c>
      <c r="E102" s="41" t="e">
        <f>COUNTIFS('Score Data Entry'!$H$28:$H$505,Results!$B34,'Score Data Entry'!$A$28:$A$511,"w")</f>
        <v>#VALUE!</v>
      </c>
      <c r="F102" s="41" t="e">
        <f t="shared" si="3"/>
        <v>#VALUE!</v>
      </c>
    </row>
    <row r="103" spans="1:6" ht="15.6" x14ac:dyDescent="0.3">
      <c r="A103" s="93" t="s">
        <v>440</v>
      </c>
      <c r="B103" s="91" t="s">
        <v>310</v>
      </c>
      <c r="C103" s="5">
        <f t="shared" si="2"/>
        <v>0</v>
      </c>
      <c r="D103" s="41" t="e">
        <f>COUNTIFS('Score Data Entry'!$H$28:$H$505,Results!B36,'Score Data Entry'!$A$28:$A$511,"s")</f>
        <v>#VALUE!</v>
      </c>
      <c r="E103" s="41" t="e">
        <f>COUNTIFS('Score Data Entry'!$H$28:$H$505,Results!$B36,'Score Data Entry'!$A$28:$A$511,"w")</f>
        <v>#VALUE!</v>
      </c>
      <c r="F103" s="41" t="e">
        <f t="shared" si="3"/>
        <v>#VALUE!</v>
      </c>
    </row>
    <row r="104" spans="1:6" ht="15.6" x14ac:dyDescent="0.3">
      <c r="A104" s="93" t="s">
        <v>441</v>
      </c>
      <c r="B104" s="91" t="s">
        <v>259</v>
      </c>
      <c r="C104" s="5">
        <f t="shared" si="2"/>
        <v>0</v>
      </c>
      <c r="D104" s="41" t="e">
        <f>COUNTIFS('Score Data Entry'!$H$28:$H$505,Results!B37,'Score Data Entry'!$A$28:$A$511,"s")</f>
        <v>#VALUE!</v>
      </c>
      <c r="E104" s="41" t="e">
        <f>COUNTIFS('Score Data Entry'!$H$28:$H$505,Results!$B37,'Score Data Entry'!$A$28:$A$511,"w")</f>
        <v>#VALUE!</v>
      </c>
      <c r="F104" s="41" t="e">
        <f t="shared" si="3"/>
        <v>#VALUE!</v>
      </c>
    </row>
    <row r="105" spans="1:6" ht="15.6" x14ac:dyDescent="0.3">
      <c r="A105" s="93" t="s">
        <v>443</v>
      </c>
      <c r="B105" s="91" t="s">
        <v>312</v>
      </c>
      <c r="C105" s="5">
        <f t="shared" si="2"/>
        <v>0</v>
      </c>
      <c r="D105" s="41" t="e">
        <f>COUNTIFS('Score Data Entry'!$H$28:$H$505,Results!B39,'Score Data Entry'!$A$28:$A$511,"s")</f>
        <v>#VALUE!</v>
      </c>
      <c r="E105" s="41" t="e">
        <f>COUNTIFS('Score Data Entry'!$H$28:$H$505,Results!$B39,'Score Data Entry'!$A$28:$A$511,"w")</f>
        <v>#VALUE!</v>
      </c>
      <c r="F105" s="41" t="e">
        <f t="shared" si="3"/>
        <v>#VALUE!</v>
      </c>
    </row>
    <row r="106" spans="1:6" ht="15.6" x14ac:dyDescent="0.3">
      <c r="A106" s="93" t="s">
        <v>446</v>
      </c>
      <c r="B106" s="91" t="s">
        <v>245</v>
      </c>
      <c r="C106" s="5">
        <f t="shared" si="2"/>
        <v>0</v>
      </c>
      <c r="D106" s="41" t="e">
        <f>COUNTIFS('Score Data Entry'!$H$28:$H$505,Results!B42,'Score Data Entry'!$A$28:$A$511,"s")</f>
        <v>#VALUE!</v>
      </c>
      <c r="E106" s="41" t="e">
        <f>COUNTIFS('Score Data Entry'!$H$28:$H$505,Results!$B42,'Score Data Entry'!$A$28:$A$511,"w")</f>
        <v>#VALUE!</v>
      </c>
      <c r="F106" s="41" t="e">
        <f t="shared" si="3"/>
        <v>#VALUE!</v>
      </c>
    </row>
    <row r="107" spans="1:6" ht="15.6" x14ac:dyDescent="0.3">
      <c r="A107" s="93" t="s">
        <v>449</v>
      </c>
      <c r="B107" s="91" t="s">
        <v>260</v>
      </c>
      <c r="C107" s="5">
        <f t="shared" si="2"/>
        <v>0</v>
      </c>
      <c r="D107" s="41" t="e">
        <f>COUNTIFS('Score Data Entry'!$H$28:$H$505,Results!B44,'Score Data Entry'!$A$28:$A$511,"s")</f>
        <v>#VALUE!</v>
      </c>
      <c r="E107" s="41" t="e">
        <f>COUNTIFS('Score Data Entry'!$H$28:$H$505,Results!$B44,'Score Data Entry'!$A$28:$A$511,"w")</f>
        <v>#VALUE!</v>
      </c>
      <c r="F107" s="41" t="e">
        <f t="shared" si="3"/>
        <v>#VALUE!</v>
      </c>
    </row>
    <row r="108" spans="1:6" ht="15.6" x14ac:dyDescent="0.3">
      <c r="A108" s="93" t="s">
        <v>450</v>
      </c>
      <c r="B108" s="91" t="s">
        <v>317</v>
      </c>
      <c r="C108" s="5">
        <f t="shared" si="2"/>
        <v>0</v>
      </c>
      <c r="D108" s="41" t="e">
        <f>COUNTIFS('Score Data Entry'!$H$28:$H$505,Results!B45,'Score Data Entry'!$A$28:$A$511,"s")</f>
        <v>#VALUE!</v>
      </c>
      <c r="E108" s="41" t="e">
        <f>COUNTIFS('Score Data Entry'!$H$28:$H$505,Results!$B45,'Score Data Entry'!$A$28:$A$511,"w")</f>
        <v>#VALUE!</v>
      </c>
      <c r="F108" s="41" t="e">
        <f t="shared" si="3"/>
        <v>#VALUE!</v>
      </c>
    </row>
    <row r="109" spans="1:6" ht="15.6" x14ac:dyDescent="0.3">
      <c r="A109" s="93" t="s">
        <v>452</v>
      </c>
      <c r="B109" s="91" t="s">
        <v>261</v>
      </c>
      <c r="C109" s="5">
        <f t="shared" si="2"/>
        <v>0</v>
      </c>
      <c r="D109" s="41" t="e">
        <f>COUNTIFS('Score Data Entry'!$H$28:$H$505,Results!B47,'Score Data Entry'!$A$28:$A$511,"s")</f>
        <v>#VALUE!</v>
      </c>
      <c r="E109" s="41" t="e">
        <f>COUNTIFS('Score Data Entry'!$H$28:$H$505,Results!$B47,'Score Data Entry'!$A$28:$A$511,"w")</f>
        <v>#VALUE!</v>
      </c>
      <c r="F109" s="41" t="e">
        <f t="shared" si="3"/>
        <v>#VALUE!</v>
      </c>
    </row>
    <row r="110" spans="1:6" ht="15.6" x14ac:dyDescent="0.3">
      <c r="A110" s="93" t="s">
        <v>453</v>
      </c>
      <c r="B110" s="91" t="s">
        <v>319</v>
      </c>
      <c r="C110" s="5">
        <f t="shared" si="2"/>
        <v>0</v>
      </c>
      <c r="D110" s="41" t="e">
        <f>COUNTIFS('Score Data Entry'!$H$28:$H$505,Results!B48,'Score Data Entry'!$A$28:$A$511,"s")</f>
        <v>#VALUE!</v>
      </c>
      <c r="E110" s="41" t="e">
        <f>COUNTIFS('Score Data Entry'!$H$28:$H$505,Results!$B48,'Score Data Entry'!$A$28:$A$511,"w")</f>
        <v>#VALUE!</v>
      </c>
      <c r="F110" s="41" t="e">
        <f t="shared" si="3"/>
        <v>#VALUE!</v>
      </c>
    </row>
    <row r="111" spans="1:6" ht="15.6" x14ac:dyDescent="0.3">
      <c r="A111" s="93" t="s">
        <v>454</v>
      </c>
      <c r="B111" s="91" t="s">
        <v>320</v>
      </c>
      <c r="C111" s="5">
        <f t="shared" si="2"/>
        <v>0</v>
      </c>
      <c r="D111" s="41" t="e">
        <f>COUNTIFS('Score Data Entry'!$H$28:$H$505,Results!B49,'Score Data Entry'!$A$28:$A$511,"s")</f>
        <v>#VALUE!</v>
      </c>
      <c r="E111" s="41" t="e">
        <f>COUNTIFS('Score Data Entry'!$H$28:$H$505,Results!$B49,'Score Data Entry'!$A$28:$A$511,"w")</f>
        <v>#VALUE!</v>
      </c>
      <c r="F111" s="41" t="e">
        <f t="shared" si="3"/>
        <v>#VALUE!</v>
      </c>
    </row>
    <row r="112" spans="1:6" ht="15.6" x14ac:dyDescent="0.3">
      <c r="A112" s="93" t="s">
        <v>455</v>
      </c>
      <c r="B112" s="91" t="s">
        <v>321</v>
      </c>
      <c r="C112" s="5">
        <f t="shared" si="2"/>
        <v>0</v>
      </c>
      <c r="D112" s="41" t="e">
        <f>COUNTIFS('Score Data Entry'!$H$28:$H$505,Results!B50,'Score Data Entry'!$A$28:$A$511,"s")</f>
        <v>#VALUE!</v>
      </c>
      <c r="E112" s="41" t="e">
        <f>COUNTIFS('Score Data Entry'!$H$28:$H$505,Results!$B50,'Score Data Entry'!$A$28:$A$511,"w")</f>
        <v>#VALUE!</v>
      </c>
      <c r="F112" s="41" t="e">
        <f t="shared" si="3"/>
        <v>#VALUE!</v>
      </c>
    </row>
    <row r="113" spans="1:6" ht="15.6" x14ac:dyDescent="0.3">
      <c r="A113" s="93" t="s">
        <v>456</v>
      </c>
      <c r="B113" s="91" t="s">
        <v>322</v>
      </c>
      <c r="C113" s="5">
        <f t="shared" si="2"/>
        <v>0</v>
      </c>
      <c r="D113" s="41" t="e">
        <f>COUNTIFS('Score Data Entry'!$H$28:$H$505,Results!B51,'Score Data Entry'!$A$28:$A$511,"s")</f>
        <v>#VALUE!</v>
      </c>
      <c r="E113" s="41" t="e">
        <f>COUNTIFS('Score Data Entry'!$H$28:$H$505,Results!$B51,'Score Data Entry'!$A$28:$A$511,"w")</f>
        <v>#VALUE!</v>
      </c>
      <c r="F113" s="41" t="e">
        <f t="shared" si="3"/>
        <v>#VALUE!</v>
      </c>
    </row>
    <row r="114" spans="1:6" ht="15.6" x14ac:dyDescent="0.3">
      <c r="A114" s="93" t="s">
        <v>457</v>
      </c>
      <c r="B114" s="91" t="s">
        <v>323</v>
      </c>
      <c r="C114" s="5">
        <f t="shared" si="2"/>
        <v>0</v>
      </c>
      <c r="D114" s="41" t="e">
        <f>COUNTIFS('Score Data Entry'!$H$28:$H$505,Results!B52,'Score Data Entry'!$A$28:$A$511,"s")</f>
        <v>#VALUE!</v>
      </c>
      <c r="E114" s="41" t="e">
        <f>COUNTIFS('Score Data Entry'!$H$28:$H$505,Results!$B52,'Score Data Entry'!$A$28:$A$511,"w")</f>
        <v>#VALUE!</v>
      </c>
      <c r="F114" s="41" t="e">
        <f t="shared" si="3"/>
        <v>#VALUE!</v>
      </c>
    </row>
    <row r="115" spans="1:6" ht="15.6" x14ac:dyDescent="0.3">
      <c r="A115" s="93" t="s">
        <v>458</v>
      </c>
      <c r="B115" s="91" t="s">
        <v>324</v>
      </c>
      <c r="C115" s="5">
        <f t="shared" si="2"/>
        <v>0</v>
      </c>
      <c r="D115" s="41" t="e">
        <f>COUNTIFS('Score Data Entry'!$H$28:$H$505,Results!B53,'Score Data Entry'!$A$28:$A$511,"s")</f>
        <v>#VALUE!</v>
      </c>
      <c r="E115" s="41" t="e">
        <f>COUNTIFS('Score Data Entry'!$H$28:$H$505,Results!$B53,'Score Data Entry'!$A$28:$A$511,"w")</f>
        <v>#VALUE!</v>
      </c>
      <c r="F115" s="41" t="e">
        <f t="shared" si="3"/>
        <v>#VALUE!</v>
      </c>
    </row>
    <row r="116" spans="1:6" ht="15.6" x14ac:dyDescent="0.3">
      <c r="A116" s="93" t="s">
        <v>461</v>
      </c>
      <c r="B116" s="91" t="s">
        <v>327</v>
      </c>
      <c r="C116" s="5">
        <f t="shared" si="2"/>
        <v>0</v>
      </c>
      <c r="D116" s="41" t="e">
        <f>COUNTIFS('Score Data Entry'!$H$28:$H$505,Results!B57,'Score Data Entry'!$A$28:$A$511,"s")</f>
        <v>#VALUE!</v>
      </c>
      <c r="E116" s="41" t="e">
        <f>COUNTIFS('Score Data Entry'!$H$28:$H$505,Results!$B57,'Score Data Entry'!$A$28:$A$511,"w")</f>
        <v>#VALUE!</v>
      </c>
      <c r="F116" s="41" t="e">
        <f t="shared" si="3"/>
        <v>#VALUE!</v>
      </c>
    </row>
    <row r="117" spans="1:6" ht="15.6" x14ac:dyDescent="0.3">
      <c r="A117" s="93" t="s">
        <v>463</v>
      </c>
      <c r="B117" s="91" t="s">
        <v>262</v>
      </c>
      <c r="C117" s="5">
        <f t="shared" si="2"/>
        <v>0</v>
      </c>
      <c r="D117" s="41" t="e">
        <f>COUNTIFS('Score Data Entry'!$H$28:$H$505,Results!B59,'Score Data Entry'!$A$28:$A$511,"s")</f>
        <v>#VALUE!</v>
      </c>
      <c r="E117" s="41" t="e">
        <f>COUNTIFS('Score Data Entry'!$H$28:$H$505,Results!$B59,'Score Data Entry'!$A$28:$A$511,"w")</f>
        <v>#VALUE!</v>
      </c>
      <c r="F117" s="41" t="e">
        <f t="shared" si="3"/>
        <v>#VALUE!</v>
      </c>
    </row>
    <row r="118" spans="1:6" ht="15.6" x14ac:dyDescent="0.3">
      <c r="A118" s="93" t="s">
        <v>464</v>
      </c>
      <c r="B118" s="91" t="s">
        <v>328</v>
      </c>
      <c r="C118" s="5">
        <f t="shared" si="2"/>
        <v>0</v>
      </c>
      <c r="D118" s="41" t="e">
        <f>COUNTIFS('Score Data Entry'!$H$28:$H$505,Results!B60,'Score Data Entry'!$A$28:$A$511,"s")</f>
        <v>#VALUE!</v>
      </c>
      <c r="E118" s="41" t="e">
        <f>COUNTIFS('Score Data Entry'!$H$28:$H$505,Results!$B60,'Score Data Entry'!$A$28:$A$511,"w")</f>
        <v>#VALUE!</v>
      </c>
      <c r="F118" s="41" t="e">
        <f t="shared" si="3"/>
        <v>#VALUE!</v>
      </c>
    </row>
    <row r="119" spans="1:6" ht="15.6" x14ac:dyDescent="0.3">
      <c r="A119" s="93" t="s">
        <v>465</v>
      </c>
      <c r="B119" s="91" t="s">
        <v>329</v>
      </c>
      <c r="C119" s="5">
        <f t="shared" si="2"/>
        <v>0</v>
      </c>
      <c r="D119" s="41" t="e">
        <f>COUNTIFS('Score Data Entry'!$H$28:$H$505,Results!B61,'Score Data Entry'!$A$28:$A$511,"s")</f>
        <v>#VALUE!</v>
      </c>
      <c r="E119" s="41" t="e">
        <f>COUNTIFS('Score Data Entry'!$H$28:$H$505,Results!$B61,'Score Data Entry'!$A$28:$A$511,"w")</f>
        <v>#VALUE!</v>
      </c>
      <c r="F119" s="41" t="e">
        <f t="shared" si="3"/>
        <v>#VALUE!</v>
      </c>
    </row>
    <row r="120" spans="1:6" ht="15.6" x14ac:dyDescent="0.3">
      <c r="A120" s="93" t="s">
        <v>466</v>
      </c>
      <c r="B120" s="91" t="s">
        <v>330</v>
      </c>
      <c r="C120" s="5">
        <f t="shared" si="2"/>
        <v>0</v>
      </c>
      <c r="D120" s="41" t="e">
        <f>COUNTIFS('Score Data Entry'!$H$28:$H$505,Results!B62,'Score Data Entry'!$A$28:$A$511,"s")</f>
        <v>#VALUE!</v>
      </c>
      <c r="E120" s="41" t="e">
        <f>COUNTIFS('Score Data Entry'!$H$28:$H$505,Results!$B62,'Score Data Entry'!$A$28:$A$511,"w")</f>
        <v>#VALUE!</v>
      </c>
      <c r="F120" s="41" t="e">
        <f t="shared" si="3"/>
        <v>#VALUE!</v>
      </c>
    </row>
    <row r="121" spans="1:6" ht="15.6" x14ac:dyDescent="0.3">
      <c r="A121" s="93" t="s">
        <v>467</v>
      </c>
      <c r="B121" s="91" t="s">
        <v>331</v>
      </c>
      <c r="C121" s="5">
        <f t="shared" si="2"/>
        <v>0</v>
      </c>
      <c r="D121" s="41" t="e">
        <f>COUNTIFS('Score Data Entry'!$H$28:$H$505,Results!B63,'Score Data Entry'!$A$28:$A$511,"s")</f>
        <v>#VALUE!</v>
      </c>
      <c r="E121" s="41" t="e">
        <f>COUNTIFS('Score Data Entry'!$H$28:$H$505,Results!$B63,'Score Data Entry'!$A$28:$A$511,"w")</f>
        <v>#VALUE!</v>
      </c>
      <c r="F121" s="41" t="e">
        <f t="shared" si="3"/>
        <v>#VALUE!</v>
      </c>
    </row>
    <row r="122" spans="1:6" ht="15.6" x14ac:dyDescent="0.3">
      <c r="A122" s="93" t="s">
        <v>468</v>
      </c>
      <c r="B122" s="91" t="s">
        <v>332</v>
      </c>
      <c r="C122" s="5">
        <f t="shared" si="2"/>
        <v>0</v>
      </c>
      <c r="D122" s="41" t="e">
        <f>COUNTIFS('Score Data Entry'!$H$28:$H$505,Results!B64,'Score Data Entry'!$A$28:$A$511,"s")</f>
        <v>#VALUE!</v>
      </c>
      <c r="E122" s="41" t="e">
        <f>COUNTIFS('Score Data Entry'!$H$28:$H$505,Results!$B64,'Score Data Entry'!$A$28:$A$511,"w")</f>
        <v>#VALUE!</v>
      </c>
      <c r="F122" s="41" t="e">
        <f t="shared" si="3"/>
        <v>#VALUE!</v>
      </c>
    </row>
    <row r="123" spans="1:6" ht="15.6" x14ac:dyDescent="0.3">
      <c r="A123" s="93" t="s">
        <v>470</v>
      </c>
      <c r="B123" s="91" t="s">
        <v>333</v>
      </c>
      <c r="C123" s="5">
        <f t="shared" si="2"/>
        <v>0</v>
      </c>
      <c r="D123" s="41" t="e">
        <f>COUNTIFS('Score Data Entry'!$H$28:$H$505,Results!B66,'Score Data Entry'!$A$28:$A$511,"s")</f>
        <v>#VALUE!</v>
      </c>
      <c r="E123" s="41" t="e">
        <f>COUNTIFS('Score Data Entry'!$H$28:$H$505,Results!$B66,'Score Data Entry'!$A$28:$A$511,"w")</f>
        <v>#VALUE!</v>
      </c>
      <c r="F123" s="41" t="e">
        <f t="shared" si="3"/>
        <v>#VALUE!</v>
      </c>
    </row>
    <row r="124" spans="1:6" ht="15.6" x14ac:dyDescent="0.3">
      <c r="A124" s="93" t="s">
        <v>472</v>
      </c>
      <c r="B124" s="91" t="s">
        <v>335</v>
      </c>
      <c r="C124" s="5">
        <f t="shared" si="2"/>
        <v>0</v>
      </c>
      <c r="D124" s="41" t="e">
        <f>COUNTIFS('Score Data Entry'!$H$28:$H$505,Results!B68,'Score Data Entry'!$A$28:$A$511,"s")</f>
        <v>#VALUE!</v>
      </c>
      <c r="E124" s="41" t="e">
        <f>COUNTIFS('Score Data Entry'!$H$28:$H$505,Results!$B68,'Score Data Entry'!$A$28:$A$511,"w")</f>
        <v>#VALUE!</v>
      </c>
      <c r="F124" s="41" t="e">
        <f t="shared" si="3"/>
        <v>#VALUE!</v>
      </c>
    </row>
    <row r="125" spans="1:6" ht="15.6" x14ac:dyDescent="0.3">
      <c r="A125" s="93" t="s">
        <v>474</v>
      </c>
      <c r="B125" s="91" t="s">
        <v>263</v>
      </c>
      <c r="C125" s="5">
        <f t="shared" si="2"/>
        <v>0</v>
      </c>
      <c r="D125" s="41" t="e">
        <f>COUNTIFS('Score Data Entry'!$H$28:$H$505,Results!B70,'Score Data Entry'!$A$28:$A$511,"s")</f>
        <v>#VALUE!</v>
      </c>
      <c r="E125" s="41" t="e">
        <f>COUNTIFS('Score Data Entry'!$H$28:$H$505,Results!$B70,'Score Data Entry'!$A$28:$A$511,"w")</f>
        <v>#VALUE!</v>
      </c>
      <c r="F125" s="41" t="e">
        <f t="shared" si="3"/>
        <v>#VALUE!</v>
      </c>
    </row>
    <row r="126" spans="1:6" ht="15.6" x14ac:dyDescent="0.3">
      <c r="A126" s="93" t="s">
        <v>475</v>
      </c>
      <c r="B126" s="91" t="s">
        <v>337</v>
      </c>
      <c r="C126" s="5">
        <f t="shared" si="2"/>
        <v>0</v>
      </c>
      <c r="D126" s="41" t="e">
        <f>COUNTIFS('Score Data Entry'!$H$28:$H$505,Results!B71,'Score Data Entry'!$A$28:$A$511,"s")</f>
        <v>#VALUE!</v>
      </c>
      <c r="E126" s="41" t="e">
        <f>COUNTIFS('Score Data Entry'!$H$28:$H$505,Results!$B71,'Score Data Entry'!$A$28:$A$511,"w")</f>
        <v>#VALUE!</v>
      </c>
      <c r="F126" s="41" t="e">
        <f t="shared" si="3"/>
        <v>#VALUE!</v>
      </c>
    </row>
    <row r="127" spans="1:6" ht="15.6" x14ac:dyDescent="0.3">
      <c r="A127" s="93" t="s">
        <v>477</v>
      </c>
      <c r="B127" s="91" t="s">
        <v>339</v>
      </c>
      <c r="C127" s="5">
        <f t="shared" si="2"/>
        <v>0</v>
      </c>
      <c r="D127" s="41" t="e">
        <f>COUNTIFS('Score Data Entry'!$H$28:$H$505,Results!B73,'Score Data Entry'!$A$28:$A$511,"s")</f>
        <v>#VALUE!</v>
      </c>
      <c r="E127" s="41" t="e">
        <f>COUNTIFS('Score Data Entry'!$H$28:$H$505,Results!$B73,'Score Data Entry'!$A$28:$A$511,"w")</f>
        <v>#VALUE!</v>
      </c>
      <c r="F127" s="41" t="e">
        <f t="shared" si="3"/>
        <v>#VALUE!</v>
      </c>
    </row>
    <row r="128" spans="1:6" ht="15.6" x14ac:dyDescent="0.3">
      <c r="A128" s="93" t="s">
        <v>478</v>
      </c>
      <c r="B128" s="91" t="s">
        <v>264</v>
      </c>
      <c r="C128" s="5">
        <f t="shared" si="2"/>
        <v>0</v>
      </c>
      <c r="D128" s="41" t="e">
        <f>COUNTIFS('Score Data Entry'!$H$28:$H$505,Results!B74,'Score Data Entry'!$A$28:$A$511,"s")</f>
        <v>#VALUE!</v>
      </c>
      <c r="E128" s="41" t="e">
        <f>COUNTIFS('Score Data Entry'!$H$28:$H$505,Results!$B74,'Score Data Entry'!$A$28:$A$511,"w")</f>
        <v>#VALUE!</v>
      </c>
      <c r="F128" s="41" t="e">
        <f t="shared" si="3"/>
        <v>#VALUE!</v>
      </c>
    </row>
    <row r="129" spans="1:6" ht="15.6" x14ac:dyDescent="0.3">
      <c r="A129" s="93" t="s">
        <v>480</v>
      </c>
      <c r="B129" s="91" t="s">
        <v>340</v>
      </c>
      <c r="C129" s="5">
        <f t="shared" si="2"/>
        <v>0</v>
      </c>
      <c r="D129" s="41" t="e">
        <f>COUNTIFS('Score Data Entry'!$H$28:$H$505,Results!B76,'Score Data Entry'!$A$28:$A$511,"s")</f>
        <v>#VALUE!</v>
      </c>
      <c r="E129" s="41" t="e">
        <f>COUNTIFS('Score Data Entry'!$H$28:$H$505,Results!$B76,'Score Data Entry'!$A$28:$A$511,"w")</f>
        <v>#VALUE!</v>
      </c>
      <c r="F129" s="41" t="e">
        <f t="shared" si="3"/>
        <v>#VALUE!</v>
      </c>
    </row>
    <row r="130" spans="1:6" ht="15.6" x14ac:dyDescent="0.3">
      <c r="A130" s="93" t="s">
        <v>483</v>
      </c>
      <c r="B130" s="91" t="s">
        <v>342</v>
      </c>
      <c r="C130" s="5">
        <f t="shared" si="2"/>
        <v>0</v>
      </c>
      <c r="D130" s="41" t="e">
        <f>COUNTIFS('Score Data Entry'!$H$28:$H$505,Results!B79,'Score Data Entry'!$A$28:$A$511,"s")</f>
        <v>#VALUE!</v>
      </c>
      <c r="E130" s="41" t="e">
        <f>COUNTIFS('Score Data Entry'!$H$28:$H$505,Results!$B79,'Score Data Entry'!$A$28:$A$511,"w")</f>
        <v>#VALUE!</v>
      </c>
      <c r="F130" s="41" t="e">
        <f t="shared" si="3"/>
        <v>#VALUE!</v>
      </c>
    </row>
    <row r="131" spans="1:6" ht="15.6" x14ac:dyDescent="0.3">
      <c r="A131" s="93" t="s">
        <v>484</v>
      </c>
      <c r="B131" s="91" t="s">
        <v>343</v>
      </c>
      <c r="C131" s="5">
        <f t="shared" si="2"/>
        <v>0</v>
      </c>
      <c r="D131" s="41" t="e">
        <f>COUNTIFS('Score Data Entry'!$H$28:$H$505,Results!B80,'Score Data Entry'!$A$28:$A$511,"s")</f>
        <v>#VALUE!</v>
      </c>
      <c r="E131" s="41" t="e">
        <f>COUNTIFS('Score Data Entry'!$H$28:$H$505,Results!$B80,'Score Data Entry'!$A$28:$A$511,"w")</f>
        <v>#VALUE!</v>
      </c>
      <c r="F131" s="41" t="e">
        <f t="shared" si="3"/>
        <v>#VALUE!</v>
      </c>
    </row>
    <row r="132" spans="1:6" ht="15.6" x14ac:dyDescent="0.3">
      <c r="A132" s="93" t="s">
        <v>485</v>
      </c>
      <c r="B132" s="91" t="s">
        <v>344</v>
      </c>
      <c r="C132" s="5">
        <f t="shared" si="2"/>
        <v>0</v>
      </c>
      <c r="D132" s="41" t="e">
        <f>COUNTIFS('Score Data Entry'!$H$28:$H$505,Results!B81,'Score Data Entry'!$A$28:$A$511,"s")</f>
        <v>#VALUE!</v>
      </c>
      <c r="E132" s="41" t="e">
        <f>COUNTIFS('Score Data Entry'!$H$28:$H$505,Results!$B81,'Score Data Entry'!$A$28:$A$511,"w")</f>
        <v>#VALUE!</v>
      </c>
      <c r="F132" s="41" t="e">
        <f t="shared" si="3"/>
        <v>#VALUE!</v>
      </c>
    </row>
    <row r="133" spans="1:6" ht="15.6" x14ac:dyDescent="0.3">
      <c r="A133" s="93" t="s">
        <v>486</v>
      </c>
      <c r="B133" s="91" t="s">
        <v>345</v>
      </c>
      <c r="C133" s="5">
        <f t="shared" si="2"/>
        <v>0</v>
      </c>
      <c r="D133" s="41" t="e">
        <f>COUNTIFS('Score Data Entry'!$H$28:$H$505,Results!B82,'Score Data Entry'!$A$28:$A$511,"s")</f>
        <v>#VALUE!</v>
      </c>
      <c r="E133" s="41" t="e">
        <f>COUNTIFS('Score Data Entry'!$H$28:$H$505,Results!$B82,'Score Data Entry'!$A$28:$A$511,"w")</f>
        <v>#VALUE!</v>
      </c>
      <c r="F133" s="41" t="e">
        <f t="shared" si="3"/>
        <v>#VALUE!</v>
      </c>
    </row>
    <row r="134" spans="1:6" ht="15.6" x14ac:dyDescent="0.3">
      <c r="A134" s="93" t="s">
        <v>487</v>
      </c>
      <c r="B134" s="91" t="s">
        <v>346</v>
      </c>
      <c r="C134" s="5">
        <f t="shared" si="2"/>
        <v>0</v>
      </c>
      <c r="D134" s="41" t="e">
        <f>COUNTIFS('Score Data Entry'!$H$28:$H$505,Results!B83,'Score Data Entry'!$A$28:$A$511,"s")</f>
        <v>#VALUE!</v>
      </c>
      <c r="E134" s="41" t="e">
        <f>COUNTIFS('Score Data Entry'!$H$28:$H$505,Results!$B83,'Score Data Entry'!$A$28:$A$511,"w")</f>
        <v>#VALUE!</v>
      </c>
      <c r="F134" s="41" t="e">
        <f t="shared" si="3"/>
        <v>#VALUE!</v>
      </c>
    </row>
    <row r="135" spans="1:6" ht="15.6" x14ac:dyDescent="0.3">
      <c r="A135" s="93" t="s">
        <v>488</v>
      </c>
      <c r="B135" s="91" t="s">
        <v>347</v>
      </c>
      <c r="C135" s="5">
        <f t="shared" si="2"/>
        <v>0</v>
      </c>
      <c r="D135" s="41" t="e">
        <f>COUNTIFS('Score Data Entry'!$H$28:$H$505,Results!B84,'Score Data Entry'!$A$28:$A$511,"s")</f>
        <v>#VALUE!</v>
      </c>
      <c r="E135" s="41" t="e">
        <f>COUNTIFS('Score Data Entry'!$H$28:$H$505,Results!$B84,'Score Data Entry'!$A$28:$A$511,"w")</f>
        <v>#VALUE!</v>
      </c>
      <c r="F135" s="41" t="e">
        <f t="shared" si="3"/>
        <v>#VALUE!</v>
      </c>
    </row>
    <row r="136" spans="1:6" ht="15.6" x14ac:dyDescent="0.3">
      <c r="A136" s="93" t="s">
        <v>489</v>
      </c>
      <c r="B136" s="91" t="s">
        <v>348</v>
      </c>
      <c r="C136" s="5">
        <f t="shared" si="2"/>
        <v>0</v>
      </c>
      <c r="D136" s="41" t="e">
        <f>COUNTIFS('Score Data Entry'!$H$28:$H$505,Results!B85,'Score Data Entry'!$A$28:$A$511,"s")</f>
        <v>#VALUE!</v>
      </c>
      <c r="E136" s="41" t="e">
        <f>COUNTIFS('Score Data Entry'!$H$28:$H$505,Results!$B85,'Score Data Entry'!$A$28:$A$511,"w")</f>
        <v>#VALUE!</v>
      </c>
      <c r="F136" s="41" t="e">
        <f t="shared" si="3"/>
        <v>#VALUE!</v>
      </c>
    </row>
    <row r="137" spans="1:6" ht="15.6" x14ac:dyDescent="0.3">
      <c r="A137" s="93" t="s">
        <v>490</v>
      </c>
      <c r="B137" s="91" t="s">
        <v>349</v>
      </c>
      <c r="C137" s="5">
        <f t="shared" si="2"/>
        <v>0</v>
      </c>
      <c r="D137" s="41" t="e">
        <f>COUNTIFS('Score Data Entry'!$H$28:$H$505,Results!B86,'Score Data Entry'!$A$28:$A$511,"s")</f>
        <v>#VALUE!</v>
      </c>
      <c r="E137" s="41" t="e">
        <f>COUNTIFS('Score Data Entry'!$H$28:$H$505,Results!$B86,'Score Data Entry'!$A$28:$A$511,"w")</f>
        <v>#VALUE!</v>
      </c>
      <c r="F137" s="41" t="e">
        <f t="shared" si="3"/>
        <v>#VALUE!</v>
      </c>
    </row>
    <row r="138" spans="1:6" ht="15.6" x14ac:dyDescent="0.3">
      <c r="A138" s="93" t="s">
        <v>491</v>
      </c>
      <c r="B138" s="91" t="s">
        <v>350</v>
      </c>
      <c r="C138" s="5">
        <f t="shared" ref="C138:C201" si="4">SUMIF(player,A138,Tournament_Points)</f>
        <v>0</v>
      </c>
      <c r="D138" s="41" t="e">
        <f>COUNTIFS('Score Data Entry'!$H$28:$H$505,Results!B87,'Score Data Entry'!$A$28:$A$511,"s")</f>
        <v>#VALUE!</v>
      </c>
      <c r="E138" s="41" t="e">
        <f>COUNTIFS('Score Data Entry'!$H$28:$H$505,Results!$B87,'Score Data Entry'!$A$28:$A$511,"w")</f>
        <v>#VALUE!</v>
      </c>
      <c r="F138" s="41" t="e">
        <f t="shared" ref="F138:F201" si="5">SUM(D138:E138)</f>
        <v>#VALUE!</v>
      </c>
    </row>
    <row r="139" spans="1:6" ht="15.6" x14ac:dyDescent="0.3">
      <c r="A139" s="93" t="s">
        <v>492</v>
      </c>
      <c r="B139" s="91" t="s">
        <v>351</v>
      </c>
      <c r="C139" s="5">
        <f t="shared" si="4"/>
        <v>0</v>
      </c>
      <c r="D139" s="41" t="e">
        <f>COUNTIFS('Score Data Entry'!$H$28:$H$505,Results!B88,'Score Data Entry'!$A$28:$A$511,"s")</f>
        <v>#VALUE!</v>
      </c>
      <c r="E139" s="41" t="e">
        <f>COUNTIFS('Score Data Entry'!$H$28:$H$505,Results!$B88,'Score Data Entry'!$A$28:$A$511,"w")</f>
        <v>#VALUE!</v>
      </c>
      <c r="F139" s="41" t="e">
        <f t="shared" si="5"/>
        <v>#VALUE!</v>
      </c>
    </row>
    <row r="140" spans="1:6" ht="15.6" x14ac:dyDescent="0.3">
      <c r="A140" s="93" t="s">
        <v>496</v>
      </c>
      <c r="B140" s="91" t="s">
        <v>246</v>
      </c>
      <c r="C140" s="5">
        <f t="shared" si="4"/>
        <v>0</v>
      </c>
      <c r="D140" s="41" t="e">
        <f>COUNTIFS('Score Data Entry'!$H$28:$H$505,Results!B92,'Score Data Entry'!$A$28:$A$511,"s")</f>
        <v>#VALUE!</v>
      </c>
      <c r="E140" s="41" t="e">
        <f>COUNTIFS('Score Data Entry'!$H$28:$H$505,Results!$B92,'Score Data Entry'!$A$28:$A$511,"w")</f>
        <v>#VALUE!</v>
      </c>
      <c r="F140" s="41" t="e">
        <f t="shared" si="5"/>
        <v>#VALUE!</v>
      </c>
    </row>
    <row r="141" spans="1:6" ht="15.6" x14ac:dyDescent="0.3">
      <c r="A141" s="93" t="s">
        <v>497</v>
      </c>
      <c r="B141" s="91" t="s">
        <v>354</v>
      </c>
      <c r="C141" s="5">
        <f t="shared" si="4"/>
        <v>0</v>
      </c>
      <c r="D141" s="41" t="e">
        <f>COUNTIFS('Score Data Entry'!$H$28:$H$505,Results!B93,'Score Data Entry'!$A$28:$A$511,"s")</f>
        <v>#VALUE!</v>
      </c>
      <c r="E141" s="41" t="e">
        <f>COUNTIFS('Score Data Entry'!$H$28:$H$505,Results!$B93,'Score Data Entry'!$A$28:$A$511,"w")</f>
        <v>#VALUE!</v>
      </c>
      <c r="F141" s="41" t="e">
        <f t="shared" si="5"/>
        <v>#VALUE!</v>
      </c>
    </row>
    <row r="142" spans="1:6" ht="15.6" x14ac:dyDescent="0.3">
      <c r="A142" s="93" t="s">
        <v>498</v>
      </c>
      <c r="B142" s="91" t="s">
        <v>355</v>
      </c>
      <c r="C142" s="5">
        <f t="shared" si="4"/>
        <v>0</v>
      </c>
      <c r="D142" s="41" t="e">
        <f>COUNTIFS('Score Data Entry'!$H$28:$H$505,Results!B94,'Score Data Entry'!$A$28:$A$511,"s")</f>
        <v>#VALUE!</v>
      </c>
      <c r="E142" s="41" t="e">
        <f>COUNTIFS('Score Data Entry'!$H$28:$H$505,Results!$B94,'Score Data Entry'!$A$28:$A$511,"w")</f>
        <v>#VALUE!</v>
      </c>
      <c r="F142" s="41" t="e">
        <f t="shared" si="5"/>
        <v>#VALUE!</v>
      </c>
    </row>
    <row r="143" spans="1:6" ht="15.6" x14ac:dyDescent="0.3">
      <c r="A143" s="93" t="s">
        <v>499</v>
      </c>
      <c r="B143" s="91" t="s">
        <v>356</v>
      </c>
      <c r="C143" s="5">
        <f t="shared" si="4"/>
        <v>0</v>
      </c>
      <c r="D143" s="41" t="e">
        <f>COUNTIFS('Score Data Entry'!$H$28:$H$505,Results!B95,'Score Data Entry'!$A$28:$A$511,"s")</f>
        <v>#VALUE!</v>
      </c>
      <c r="E143" s="41" t="e">
        <f>COUNTIFS('Score Data Entry'!$H$28:$H$505,Results!$B95,'Score Data Entry'!$A$28:$A$511,"w")</f>
        <v>#VALUE!</v>
      </c>
      <c r="F143" s="41" t="e">
        <f t="shared" si="5"/>
        <v>#VALUE!</v>
      </c>
    </row>
    <row r="144" spans="1:6" ht="15.6" x14ac:dyDescent="0.3">
      <c r="A144" s="93" t="s">
        <v>500</v>
      </c>
      <c r="B144" s="91" t="s">
        <v>357</v>
      </c>
      <c r="C144" s="5">
        <f t="shared" si="4"/>
        <v>0</v>
      </c>
      <c r="D144" s="41" t="e">
        <f>COUNTIFS('Score Data Entry'!$H$28:$H$505,Results!B96,'Score Data Entry'!$A$28:$A$511,"s")</f>
        <v>#VALUE!</v>
      </c>
      <c r="E144" s="41" t="e">
        <f>COUNTIFS('Score Data Entry'!$H$28:$H$505,Results!$B96,'Score Data Entry'!$A$28:$A$511,"w")</f>
        <v>#VALUE!</v>
      </c>
      <c r="F144" s="41" t="e">
        <f t="shared" si="5"/>
        <v>#VALUE!</v>
      </c>
    </row>
    <row r="145" spans="1:6" ht="15.6" x14ac:dyDescent="0.3">
      <c r="A145" s="93" t="s">
        <v>502</v>
      </c>
      <c r="B145" s="91" t="s">
        <v>358</v>
      </c>
      <c r="C145" s="5">
        <f t="shared" si="4"/>
        <v>0</v>
      </c>
      <c r="D145" s="41" t="e">
        <f>COUNTIFS('Score Data Entry'!$H$28:$H$505,Results!B98,'Score Data Entry'!$A$28:$A$511,"s")</f>
        <v>#VALUE!</v>
      </c>
      <c r="E145" s="41" t="e">
        <f>COUNTIFS('Score Data Entry'!$H$28:$H$505,Results!$B98,'Score Data Entry'!$A$28:$A$511,"w")</f>
        <v>#VALUE!</v>
      </c>
      <c r="F145" s="41" t="e">
        <f t="shared" si="5"/>
        <v>#VALUE!</v>
      </c>
    </row>
    <row r="146" spans="1:6" ht="15.6" x14ac:dyDescent="0.3">
      <c r="A146" s="93" t="s">
        <v>503</v>
      </c>
      <c r="B146" s="91" t="s">
        <v>359</v>
      </c>
      <c r="C146" s="5">
        <f t="shared" si="4"/>
        <v>0</v>
      </c>
      <c r="D146" s="41" t="e">
        <f>COUNTIFS('Score Data Entry'!$H$28:$H$505,Results!B99,'Score Data Entry'!$A$28:$A$511,"s")</f>
        <v>#VALUE!</v>
      </c>
      <c r="E146" s="41" t="e">
        <f>COUNTIFS('Score Data Entry'!$H$28:$H$505,Results!$B99,'Score Data Entry'!$A$28:$A$511,"w")</f>
        <v>#VALUE!</v>
      </c>
      <c r="F146" s="41" t="e">
        <f t="shared" si="5"/>
        <v>#VALUE!</v>
      </c>
    </row>
    <row r="147" spans="1:6" ht="15.6" x14ac:dyDescent="0.3">
      <c r="A147" s="93" t="s">
        <v>504</v>
      </c>
      <c r="B147" s="91" t="s">
        <v>360</v>
      </c>
      <c r="C147" s="5">
        <f t="shared" si="4"/>
        <v>0</v>
      </c>
      <c r="D147" s="41" t="e">
        <f>COUNTIFS('Score Data Entry'!$H$28:$H$505,Results!B100,'Score Data Entry'!$A$28:$A$511,"s")</f>
        <v>#VALUE!</v>
      </c>
      <c r="E147" s="41" t="e">
        <f>COUNTIFS('Score Data Entry'!$H$28:$H$505,Results!$B100,'Score Data Entry'!$A$28:$A$511,"w")</f>
        <v>#VALUE!</v>
      </c>
      <c r="F147" s="41" t="e">
        <f t="shared" si="5"/>
        <v>#VALUE!</v>
      </c>
    </row>
    <row r="148" spans="1:6" ht="15.6" x14ac:dyDescent="0.3">
      <c r="A148" s="93" t="s">
        <v>506</v>
      </c>
      <c r="B148" s="91" t="s">
        <v>362</v>
      </c>
      <c r="C148" s="5">
        <f t="shared" si="4"/>
        <v>0</v>
      </c>
      <c r="D148" s="41" t="e">
        <f>COUNTIFS('Score Data Entry'!$H$28:$H$505,Results!B102,'Score Data Entry'!$A$28:$A$511,"s")</f>
        <v>#VALUE!</v>
      </c>
      <c r="E148" s="41" t="e">
        <f>COUNTIFS('Score Data Entry'!$H$28:$H$505,Results!$B102,'Score Data Entry'!$A$28:$A$511,"w")</f>
        <v>#VALUE!</v>
      </c>
      <c r="F148" s="41" t="e">
        <f t="shared" si="5"/>
        <v>#VALUE!</v>
      </c>
    </row>
    <row r="149" spans="1:6" ht="15.6" x14ac:dyDescent="0.3">
      <c r="A149" s="93" t="s">
        <v>507</v>
      </c>
      <c r="B149" s="91" t="s">
        <v>363</v>
      </c>
      <c r="C149" s="5">
        <f t="shared" si="4"/>
        <v>0</v>
      </c>
      <c r="D149" s="41" t="e">
        <f>COUNTIFS('Score Data Entry'!$H$28:$H$505,Results!B103,'Score Data Entry'!$A$28:$A$511,"s")</f>
        <v>#VALUE!</v>
      </c>
      <c r="E149" s="41" t="e">
        <f>COUNTIFS('Score Data Entry'!$H$28:$H$505,Results!$B103,'Score Data Entry'!$A$28:$A$511,"w")</f>
        <v>#VALUE!</v>
      </c>
      <c r="F149" s="41" t="e">
        <f t="shared" si="5"/>
        <v>#VALUE!</v>
      </c>
    </row>
    <row r="150" spans="1:6" ht="15.6" x14ac:dyDescent="0.3">
      <c r="A150" s="93" t="s">
        <v>509</v>
      </c>
      <c r="B150" s="91" t="s">
        <v>365</v>
      </c>
      <c r="C150" s="5">
        <f t="shared" si="4"/>
        <v>0</v>
      </c>
      <c r="D150" s="41" t="e">
        <f>COUNTIFS('Score Data Entry'!$H$28:$H$505,Results!B105,'Score Data Entry'!$A$28:$A$511,"s")</f>
        <v>#VALUE!</v>
      </c>
      <c r="E150" s="41" t="e">
        <f>COUNTIFS('Score Data Entry'!$H$28:$H$505,Results!$B105,'Score Data Entry'!$A$28:$A$511,"w")</f>
        <v>#VALUE!</v>
      </c>
      <c r="F150" s="41" t="e">
        <f t="shared" si="5"/>
        <v>#VALUE!</v>
      </c>
    </row>
    <row r="151" spans="1:6" ht="15.6" x14ac:dyDescent="0.3">
      <c r="A151" s="93" t="s">
        <v>510</v>
      </c>
      <c r="B151" s="91" t="s">
        <v>366</v>
      </c>
      <c r="C151" s="5">
        <f t="shared" si="4"/>
        <v>0</v>
      </c>
      <c r="D151" s="41" t="e">
        <f>COUNTIFS('Score Data Entry'!$H$28:$H$505,Results!B106,'Score Data Entry'!$A$28:$A$511,"s")</f>
        <v>#VALUE!</v>
      </c>
      <c r="E151" s="41" t="e">
        <f>COUNTIFS('Score Data Entry'!$H$28:$H$505,Results!$B106,'Score Data Entry'!$A$28:$A$511,"w")</f>
        <v>#VALUE!</v>
      </c>
      <c r="F151" s="41" t="e">
        <f t="shared" si="5"/>
        <v>#VALUE!</v>
      </c>
    </row>
    <row r="152" spans="1:6" ht="15.6" x14ac:dyDescent="0.3">
      <c r="A152" s="93" t="s">
        <v>511</v>
      </c>
      <c r="B152" s="91" t="s">
        <v>367</v>
      </c>
      <c r="C152" s="5">
        <f t="shared" si="4"/>
        <v>0</v>
      </c>
      <c r="D152" s="41" t="e">
        <f>COUNTIFS('Score Data Entry'!$H$28:$H$505,Results!B107,'Score Data Entry'!$A$28:$A$511,"s")</f>
        <v>#VALUE!</v>
      </c>
      <c r="E152" s="41" t="e">
        <f>COUNTIFS('Score Data Entry'!$H$28:$H$505,Results!$B107,'Score Data Entry'!$A$28:$A$511,"w")</f>
        <v>#VALUE!</v>
      </c>
      <c r="F152" s="41" t="e">
        <f t="shared" si="5"/>
        <v>#VALUE!</v>
      </c>
    </row>
    <row r="153" spans="1:6" ht="15.6" x14ac:dyDescent="0.3">
      <c r="A153" s="93" t="s">
        <v>512</v>
      </c>
      <c r="B153" s="91" t="s">
        <v>368</v>
      </c>
      <c r="C153" s="5">
        <f t="shared" si="4"/>
        <v>0</v>
      </c>
      <c r="D153" s="41" t="e">
        <f>COUNTIFS('Score Data Entry'!$H$28:$H$505,Results!B108,'Score Data Entry'!$A$28:$A$511,"s")</f>
        <v>#VALUE!</v>
      </c>
      <c r="E153" s="41" t="e">
        <f>COUNTIFS('Score Data Entry'!$H$28:$H$505,Results!$B108,'Score Data Entry'!$A$28:$A$511,"w")</f>
        <v>#VALUE!</v>
      </c>
      <c r="F153" s="41" t="e">
        <f t="shared" si="5"/>
        <v>#VALUE!</v>
      </c>
    </row>
    <row r="154" spans="1:6" ht="15.6" x14ac:dyDescent="0.3">
      <c r="A154" s="93" t="s">
        <v>513</v>
      </c>
      <c r="B154" s="91" t="s">
        <v>265</v>
      </c>
      <c r="C154" s="5">
        <f t="shared" si="4"/>
        <v>0</v>
      </c>
      <c r="D154" s="41" t="e">
        <f>COUNTIFS('Score Data Entry'!$H$28:$H$505,Results!B109,'Score Data Entry'!$A$28:$A$511,"s")</f>
        <v>#VALUE!</v>
      </c>
      <c r="E154" s="41" t="e">
        <f>COUNTIFS('Score Data Entry'!$H$28:$H$505,Results!$B109,'Score Data Entry'!$A$28:$A$511,"w")</f>
        <v>#VALUE!</v>
      </c>
      <c r="F154" s="41" t="e">
        <f t="shared" si="5"/>
        <v>#VALUE!</v>
      </c>
    </row>
    <row r="155" spans="1:6" ht="15.6" x14ac:dyDescent="0.3">
      <c r="A155" s="93" t="s">
        <v>514</v>
      </c>
      <c r="B155" s="91" t="s">
        <v>369</v>
      </c>
      <c r="C155" s="5">
        <f t="shared" si="4"/>
        <v>0</v>
      </c>
      <c r="D155" s="41" t="e">
        <f>COUNTIFS('Score Data Entry'!$H$28:$H$505,Results!B110,'Score Data Entry'!$A$28:$A$511,"s")</f>
        <v>#VALUE!</v>
      </c>
      <c r="E155" s="41" t="e">
        <f>COUNTIFS('Score Data Entry'!$H$28:$H$505,Results!$B110,'Score Data Entry'!$A$28:$A$511,"w")</f>
        <v>#VALUE!</v>
      </c>
      <c r="F155" s="41" t="e">
        <f t="shared" si="5"/>
        <v>#VALUE!</v>
      </c>
    </row>
    <row r="156" spans="1:6" ht="15.6" x14ac:dyDescent="0.3">
      <c r="A156" s="93" t="s">
        <v>515</v>
      </c>
      <c r="B156" s="91" t="s">
        <v>243</v>
      </c>
      <c r="C156" s="5">
        <f t="shared" si="4"/>
        <v>0</v>
      </c>
      <c r="D156" s="41" t="e">
        <f>COUNTIFS('Score Data Entry'!$H$28:$H$505,Results!B111,'Score Data Entry'!$A$28:$A$511,"s")</f>
        <v>#VALUE!</v>
      </c>
      <c r="E156" s="41" t="e">
        <f>COUNTIFS('Score Data Entry'!$H$28:$H$505,Results!$B111,'Score Data Entry'!$A$28:$A$511,"w")</f>
        <v>#VALUE!</v>
      </c>
      <c r="F156" s="41" t="e">
        <f t="shared" si="5"/>
        <v>#VALUE!</v>
      </c>
    </row>
    <row r="157" spans="1:6" ht="15.6" x14ac:dyDescent="0.3">
      <c r="A157" s="93" t="s">
        <v>516</v>
      </c>
      <c r="B157" s="91" t="s">
        <v>370</v>
      </c>
      <c r="C157" s="5">
        <f t="shared" si="4"/>
        <v>0</v>
      </c>
      <c r="D157" s="41" t="e">
        <f>COUNTIFS('Score Data Entry'!$H$28:$H$505,Results!B112,'Score Data Entry'!$A$28:$A$511,"s")</f>
        <v>#VALUE!</v>
      </c>
      <c r="E157" s="41" t="e">
        <f>COUNTIFS('Score Data Entry'!$H$28:$H$505,Results!$B112,'Score Data Entry'!$A$28:$A$511,"w")</f>
        <v>#VALUE!</v>
      </c>
      <c r="F157" s="41" t="e">
        <f t="shared" si="5"/>
        <v>#VALUE!</v>
      </c>
    </row>
    <row r="158" spans="1:6" ht="15.6" x14ac:dyDescent="0.3">
      <c r="A158" s="93" t="s">
        <v>517</v>
      </c>
      <c r="B158" s="91" t="s">
        <v>371</v>
      </c>
      <c r="C158" s="5">
        <f t="shared" si="4"/>
        <v>0</v>
      </c>
      <c r="D158" s="41" t="e">
        <f>COUNTIFS('Score Data Entry'!$H$28:$H$505,Results!B113,'Score Data Entry'!$A$28:$A$511,"s")</f>
        <v>#VALUE!</v>
      </c>
      <c r="E158" s="41" t="e">
        <f>COUNTIFS('Score Data Entry'!$H$28:$H$505,Results!$B113,'Score Data Entry'!$A$28:$A$511,"w")</f>
        <v>#VALUE!</v>
      </c>
      <c r="F158" s="41" t="e">
        <f t="shared" si="5"/>
        <v>#VALUE!</v>
      </c>
    </row>
    <row r="159" spans="1:6" ht="15.6" x14ac:dyDescent="0.3">
      <c r="A159" s="93" t="s">
        <v>519</v>
      </c>
      <c r="B159" s="91" t="s">
        <v>373</v>
      </c>
      <c r="C159" s="5">
        <f t="shared" si="4"/>
        <v>0</v>
      </c>
      <c r="D159" s="41" t="e">
        <f>COUNTIFS('Score Data Entry'!$H$28:$H$505,Results!B115,'Score Data Entry'!$A$28:$A$511,"s")</f>
        <v>#VALUE!</v>
      </c>
      <c r="E159" s="41" t="e">
        <f>COUNTIFS('Score Data Entry'!$H$28:$H$505,Results!$B115,'Score Data Entry'!$A$28:$A$511,"w")</f>
        <v>#VALUE!</v>
      </c>
      <c r="F159" s="41" t="e">
        <f t="shared" si="5"/>
        <v>#VALUE!</v>
      </c>
    </row>
    <row r="160" spans="1:6" ht="15.6" x14ac:dyDescent="0.3">
      <c r="A160" s="93" t="s">
        <v>520</v>
      </c>
      <c r="B160" s="91" t="s">
        <v>374</v>
      </c>
      <c r="C160" s="5">
        <f t="shared" si="4"/>
        <v>0</v>
      </c>
      <c r="D160" s="41" t="e">
        <f>COUNTIFS('Score Data Entry'!$H$28:$H$505,Results!B116,'Score Data Entry'!$A$28:$A$511,"s")</f>
        <v>#VALUE!</v>
      </c>
      <c r="E160" s="41" t="e">
        <f>COUNTIFS('Score Data Entry'!$H$28:$H$505,Results!$B116,'Score Data Entry'!$A$28:$A$511,"w")</f>
        <v>#VALUE!</v>
      </c>
      <c r="F160" s="41" t="e">
        <f t="shared" si="5"/>
        <v>#VALUE!</v>
      </c>
    </row>
    <row r="161" spans="1:6" ht="15.6" x14ac:dyDescent="0.3">
      <c r="A161" s="93" t="s">
        <v>521</v>
      </c>
      <c r="B161" s="91" t="s">
        <v>375</v>
      </c>
      <c r="C161" s="5">
        <f t="shared" si="4"/>
        <v>0</v>
      </c>
      <c r="D161" s="41" t="e">
        <f>COUNTIFS('Score Data Entry'!$H$28:$H$505,Results!B117,'Score Data Entry'!$A$28:$A$511,"s")</f>
        <v>#VALUE!</v>
      </c>
      <c r="E161" s="41" t="e">
        <f>COUNTIFS('Score Data Entry'!$H$28:$H$505,Results!$B117,'Score Data Entry'!$A$28:$A$511,"w")</f>
        <v>#VALUE!</v>
      </c>
      <c r="F161" s="41" t="e">
        <f t="shared" si="5"/>
        <v>#VALUE!</v>
      </c>
    </row>
    <row r="162" spans="1:6" ht="15.6" x14ac:dyDescent="0.3">
      <c r="A162" s="93" t="s">
        <v>522</v>
      </c>
      <c r="B162" s="91" t="s">
        <v>376</v>
      </c>
      <c r="C162" s="5">
        <f t="shared" si="4"/>
        <v>0</v>
      </c>
      <c r="D162" s="41" t="e">
        <f>COUNTIFS('Score Data Entry'!$H$28:$H$505,Results!B118,'Score Data Entry'!$A$28:$A$511,"s")</f>
        <v>#VALUE!</v>
      </c>
      <c r="E162" s="41" t="e">
        <f>COUNTIFS('Score Data Entry'!$H$28:$H$505,Results!$B118,'Score Data Entry'!$A$28:$A$511,"w")</f>
        <v>#VALUE!</v>
      </c>
      <c r="F162" s="41" t="e">
        <f t="shared" si="5"/>
        <v>#VALUE!</v>
      </c>
    </row>
    <row r="163" spans="1:6" ht="15.6" x14ac:dyDescent="0.3">
      <c r="A163" s="93" t="s">
        <v>523</v>
      </c>
      <c r="B163" s="91" t="s">
        <v>377</v>
      </c>
      <c r="C163" s="5">
        <f t="shared" si="4"/>
        <v>0</v>
      </c>
      <c r="D163" s="41" t="e">
        <f>COUNTIFS('Score Data Entry'!$H$28:$H$505,Results!B119,'Score Data Entry'!$A$28:$A$511,"s")</f>
        <v>#VALUE!</v>
      </c>
      <c r="E163" s="41" t="e">
        <f>COUNTIFS('Score Data Entry'!$H$28:$H$505,Results!$B119,'Score Data Entry'!$A$28:$A$511,"w")</f>
        <v>#VALUE!</v>
      </c>
      <c r="F163" s="41" t="e">
        <f t="shared" si="5"/>
        <v>#VALUE!</v>
      </c>
    </row>
    <row r="164" spans="1:6" ht="15.6" x14ac:dyDescent="0.3">
      <c r="A164" s="93" t="s">
        <v>524</v>
      </c>
      <c r="B164" s="91" t="s">
        <v>378</v>
      </c>
      <c r="C164" s="5">
        <f t="shared" si="4"/>
        <v>0</v>
      </c>
      <c r="D164" s="41" t="e">
        <f>COUNTIFS('Score Data Entry'!$H$28:$H$505,Results!B120,'Score Data Entry'!$A$28:$A$511,"s")</f>
        <v>#VALUE!</v>
      </c>
      <c r="E164" s="41" t="e">
        <f>COUNTIFS('Score Data Entry'!$H$28:$H$505,Results!$B120,'Score Data Entry'!$A$28:$A$511,"w")</f>
        <v>#VALUE!</v>
      </c>
      <c r="F164" s="41" t="e">
        <f t="shared" si="5"/>
        <v>#VALUE!</v>
      </c>
    </row>
    <row r="165" spans="1:6" ht="15.6" x14ac:dyDescent="0.3">
      <c r="A165" s="93" t="s">
        <v>525</v>
      </c>
      <c r="B165" s="91" t="s">
        <v>379</v>
      </c>
      <c r="C165" s="5">
        <f t="shared" si="4"/>
        <v>0</v>
      </c>
      <c r="D165" s="41" t="e">
        <f>COUNTIFS('Score Data Entry'!$H$28:$H$505,Results!B121,'Score Data Entry'!$A$28:$A$511,"s")</f>
        <v>#VALUE!</v>
      </c>
      <c r="E165" s="41" t="e">
        <f>COUNTIFS('Score Data Entry'!$H$28:$H$505,Results!$B121,'Score Data Entry'!$A$28:$A$511,"w")</f>
        <v>#VALUE!</v>
      </c>
      <c r="F165" s="41" t="e">
        <f t="shared" si="5"/>
        <v>#VALUE!</v>
      </c>
    </row>
    <row r="166" spans="1:6" ht="15.6" x14ac:dyDescent="0.3">
      <c r="A166" s="93" t="s">
        <v>526</v>
      </c>
      <c r="B166" s="91" t="s">
        <v>380</v>
      </c>
      <c r="C166" s="5">
        <f t="shared" si="4"/>
        <v>0</v>
      </c>
      <c r="D166" s="41" t="e">
        <f>COUNTIFS('Score Data Entry'!$H$28:$H$505,Results!B122,'Score Data Entry'!$A$28:$A$511,"s")</f>
        <v>#VALUE!</v>
      </c>
      <c r="E166" s="41" t="e">
        <f>COUNTIFS('Score Data Entry'!$H$28:$H$505,Results!$B122,'Score Data Entry'!$A$28:$A$511,"w")</f>
        <v>#VALUE!</v>
      </c>
      <c r="F166" s="41" t="e">
        <f t="shared" si="5"/>
        <v>#VALUE!</v>
      </c>
    </row>
    <row r="167" spans="1:6" ht="15.6" x14ac:dyDescent="0.3">
      <c r="A167" s="93" t="s">
        <v>528</v>
      </c>
      <c r="B167" s="91" t="s">
        <v>382</v>
      </c>
      <c r="C167" s="5">
        <f t="shared" si="4"/>
        <v>0</v>
      </c>
      <c r="D167" s="41" t="e">
        <f>COUNTIFS('Score Data Entry'!$H$28:$H$505,Results!B124,'Score Data Entry'!$A$28:$A$511,"s")</f>
        <v>#VALUE!</v>
      </c>
      <c r="E167" s="41" t="e">
        <f>COUNTIFS('Score Data Entry'!$H$28:$H$505,Results!$B124,'Score Data Entry'!$A$28:$A$511,"w")</f>
        <v>#VALUE!</v>
      </c>
      <c r="F167" s="41" t="e">
        <f t="shared" si="5"/>
        <v>#VALUE!</v>
      </c>
    </row>
    <row r="168" spans="1:6" ht="15.6" x14ac:dyDescent="0.3">
      <c r="A168" s="93" t="s">
        <v>529</v>
      </c>
      <c r="B168" s="91" t="s">
        <v>383</v>
      </c>
      <c r="C168" s="5">
        <f t="shared" si="4"/>
        <v>0</v>
      </c>
      <c r="D168" s="41" t="e">
        <f>COUNTIFS('Score Data Entry'!$H$28:$H$505,Results!B125,'Score Data Entry'!$A$28:$A$511,"s")</f>
        <v>#VALUE!</v>
      </c>
      <c r="E168" s="41" t="e">
        <f>COUNTIFS('Score Data Entry'!$H$28:$H$505,Results!$B125,'Score Data Entry'!$A$28:$A$511,"w")</f>
        <v>#VALUE!</v>
      </c>
      <c r="F168" s="41" t="e">
        <f t="shared" si="5"/>
        <v>#VALUE!</v>
      </c>
    </row>
    <row r="169" spans="1:6" ht="15.6" x14ac:dyDescent="0.3">
      <c r="A169" s="93" t="s">
        <v>531</v>
      </c>
      <c r="B169" s="91" t="s">
        <v>242</v>
      </c>
      <c r="C169" s="5">
        <f t="shared" si="4"/>
        <v>0</v>
      </c>
      <c r="D169" s="41" t="e">
        <f>COUNTIFS('Score Data Entry'!$H$28:$H$505,Results!B127,'Score Data Entry'!$A$28:$A$511,"s")</f>
        <v>#VALUE!</v>
      </c>
      <c r="E169" s="41" t="e">
        <f>COUNTIFS('Score Data Entry'!$H$28:$H$505,Results!$B127,'Score Data Entry'!$A$28:$A$511,"w")</f>
        <v>#VALUE!</v>
      </c>
      <c r="F169" s="41" t="e">
        <f t="shared" si="5"/>
        <v>#VALUE!</v>
      </c>
    </row>
    <row r="170" spans="1:6" ht="15.6" x14ac:dyDescent="0.3">
      <c r="A170" s="93" t="s">
        <v>532</v>
      </c>
      <c r="B170" s="91" t="s">
        <v>266</v>
      </c>
      <c r="C170" s="5">
        <f t="shared" si="4"/>
        <v>0</v>
      </c>
      <c r="D170" s="41" t="e">
        <f>COUNTIFS('Score Data Entry'!$H$28:$H$505,Results!B128,'Score Data Entry'!$A$28:$A$511,"s")</f>
        <v>#VALUE!</v>
      </c>
      <c r="E170" s="41" t="e">
        <f>COUNTIFS('Score Data Entry'!$H$28:$H$505,Results!$B128,'Score Data Entry'!$A$28:$A$511,"w")</f>
        <v>#VALUE!</v>
      </c>
      <c r="F170" s="41" t="e">
        <f t="shared" si="5"/>
        <v>#VALUE!</v>
      </c>
    </row>
    <row r="171" spans="1:6" ht="15.6" x14ac:dyDescent="0.3">
      <c r="A171" s="93" t="s">
        <v>535</v>
      </c>
      <c r="B171" s="91" t="s">
        <v>386</v>
      </c>
      <c r="C171" s="5">
        <f t="shared" si="4"/>
        <v>0</v>
      </c>
      <c r="D171" s="41" t="e">
        <f>COUNTIFS('Score Data Entry'!$H$28:$H$505,Results!B131,'Score Data Entry'!$A$28:$A$511,"s")</f>
        <v>#VALUE!</v>
      </c>
      <c r="E171" s="41" t="e">
        <f>COUNTIFS('Score Data Entry'!$H$28:$H$505,Results!$B131,'Score Data Entry'!$A$28:$A$511,"w")</f>
        <v>#VALUE!</v>
      </c>
      <c r="F171" s="41" t="e">
        <f t="shared" si="5"/>
        <v>#VALUE!</v>
      </c>
    </row>
    <row r="172" spans="1:6" ht="15.6" x14ac:dyDescent="0.3">
      <c r="A172" s="93" t="s">
        <v>536</v>
      </c>
      <c r="B172" s="91" t="s">
        <v>247</v>
      </c>
      <c r="C172" s="5">
        <f t="shared" si="4"/>
        <v>0</v>
      </c>
      <c r="D172" s="41" t="e">
        <f>COUNTIFS('Score Data Entry'!$H$28:$H$505,Results!B132,'Score Data Entry'!$A$28:$A$511,"s")</f>
        <v>#VALUE!</v>
      </c>
      <c r="E172" s="41" t="e">
        <f>COUNTIFS('Score Data Entry'!$H$28:$H$505,Results!$B132,'Score Data Entry'!$A$28:$A$511,"w")</f>
        <v>#VALUE!</v>
      </c>
      <c r="F172" s="41" t="e">
        <f t="shared" si="5"/>
        <v>#VALUE!</v>
      </c>
    </row>
    <row r="173" spans="1:6" ht="15.6" x14ac:dyDescent="0.3">
      <c r="A173" s="93" t="s">
        <v>537</v>
      </c>
      <c r="B173" s="91" t="s">
        <v>387</v>
      </c>
      <c r="C173" s="5">
        <f t="shared" si="4"/>
        <v>0</v>
      </c>
      <c r="D173" s="41" t="e">
        <f>COUNTIFS('Score Data Entry'!$H$28:$H$505,Results!B133,'Score Data Entry'!$A$28:$A$511,"s")</f>
        <v>#VALUE!</v>
      </c>
      <c r="E173" s="41" t="e">
        <f>COUNTIFS('Score Data Entry'!$H$28:$H$505,Results!$B133,'Score Data Entry'!$A$28:$A$511,"w")</f>
        <v>#VALUE!</v>
      </c>
      <c r="F173" s="41" t="e">
        <f t="shared" si="5"/>
        <v>#VALUE!</v>
      </c>
    </row>
    <row r="174" spans="1:6" ht="15.6" x14ac:dyDescent="0.3">
      <c r="A174" s="93" t="s">
        <v>541</v>
      </c>
      <c r="B174" s="91" t="s">
        <v>390</v>
      </c>
      <c r="C174" s="5">
        <f t="shared" si="4"/>
        <v>0</v>
      </c>
      <c r="D174" s="41" t="e">
        <f>COUNTIFS('Score Data Entry'!$H$28:$H$505,Results!B137,'Score Data Entry'!$A$28:$A$511,"s")</f>
        <v>#VALUE!</v>
      </c>
      <c r="E174" s="41" t="e">
        <f>COUNTIFS('Score Data Entry'!$H$28:$H$505,Results!$B137,'Score Data Entry'!$A$28:$A$511,"w")</f>
        <v>#VALUE!</v>
      </c>
      <c r="F174" s="41" t="e">
        <f t="shared" si="5"/>
        <v>#VALUE!</v>
      </c>
    </row>
    <row r="175" spans="1:6" ht="15.6" x14ac:dyDescent="0.3">
      <c r="A175" s="93" t="s">
        <v>542</v>
      </c>
      <c r="B175" s="91" t="s">
        <v>391</v>
      </c>
      <c r="C175" s="5">
        <f t="shared" si="4"/>
        <v>0</v>
      </c>
      <c r="D175" s="41" t="e">
        <f>COUNTIFS('Score Data Entry'!$H$28:$H$505,Results!B138,'Score Data Entry'!$A$28:$A$511,"s")</f>
        <v>#VALUE!</v>
      </c>
      <c r="E175" s="41" t="e">
        <f>COUNTIFS('Score Data Entry'!$H$28:$H$505,Results!$B138,'Score Data Entry'!$A$28:$A$511,"w")</f>
        <v>#VALUE!</v>
      </c>
      <c r="F175" s="41" t="e">
        <f t="shared" si="5"/>
        <v>#VALUE!</v>
      </c>
    </row>
    <row r="176" spans="1:6" ht="15.6" x14ac:dyDescent="0.3">
      <c r="A176" s="93" t="s">
        <v>545</v>
      </c>
      <c r="B176" s="91" t="s">
        <v>393</v>
      </c>
      <c r="C176" s="5">
        <f t="shared" si="4"/>
        <v>0</v>
      </c>
      <c r="D176" s="41" t="e">
        <f>COUNTIFS('Score Data Entry'!$H$28:$H$505,Results!B141,'Score Data Entry'!$A$28:$A$511,"s")</f>
        <v>#VALUE!</v>
      </c>
      <c r="E176" s="41" t="e">
        <f>COUNTIFS('Score Data Entry'!$H$28:$H$505,Results!$B141,'Score Data Entry'!$A$28:$A$511,"w")</f>
        <v>#VALUE!</v>
      </c>
      <c r="F176" s="41" t="e">
        <f t="shared" si="5"/>
        <v>#VALUE!</v>
      </c>
    </row>
    <row r="177" spans="1:6" ht="15.6" x14ac:dyDescent="0.3">
      <c r="A177" s="93" t="s">
        <v>548</v>
      </c>
      <c r="B177" s="91" t="s">
        <v>396</v>
      </c>
      <c r="C177" s="5">
        <f t="shared" si="4"/>
        <v>0</v>
      </c>
      <c r="D177" s="41" t="e">
        <f>COUNTIFS('Score Data Entry'!$H$28:$H$505,Results!B144,'Score Data Entry'!$A$28:$A$511,"s")</f>
        <v>#VALUE!</v>
      </c>
      <c r="E177" s="41" t="e">
        <f>COUNTIFS('Score Data Entry'!$H$28:$H$505,Results!$B144,'Score Data Entry'!$A$28:$A$511,"w")</f>
        <v>#VALUE!</v>
      </c>
      <c r="F177" s="41" t="e">
        <f t="shared" si="5"/>
        <v>#VALUE!</v>
      </c>
    </row>
    <row r="178" spans="1:6" ht="15.6" x14ac:dyDescent="0.3">
      <c r="A178" s="93" t="s">
        <v>550</v>
      </c>
      <c r="B178" s="91" t="s">
        <v>398</v>
      </c>
      <c r="C178" s="5">
        <f t="shared" si="4"/>
        <v>0</v>
      </c>
      <c r="D178" s="41" t="e">
        <f>COUNTIFS('Score Data Entry'!$H$28:$H$505,Results!B146,'Score Data Entry'!$A$28:$A$511,"s")</f>
        <v>#VALUE!</v>
      </c>
      <c r="E178" s="41" t="e">
        <f>COUNTIFS('Score Data Entry'!$H$28:$H$505,Results!$B146,'Score Data Entry'!$A$28:$A$511,"w")</f>
        <v>#VALUE!</v>
      </c>
      <c r="F178" s="41" t="e">
        <f t="shared" si="5"/>
        <v>#VALUE!</v>
      </c>
    </row>
    <row r="179" spans="1:6" ht="15.6" x14ac:dyDescent="0.3">
      <c r="A179" s="93" t="s">
        <v>551</v>
      </c>
      <c r="B179" s="91" t="s">
        <v>399</v>
      </c>
      <c r="C179" s="5">
        <f t="shared" si="4"/>
        <v>0</v>
      </c>
      <c r="D179" s="41" t="e">
        <f>COUNTIFS('Score Data Entry'!$H$28:$H$505,Results!B147,'Score Data Entry'!$A$28:$A$511,"s")</f>
        <v>#VALUE!</v>
      </c>
      <c r="E179" s="41" t="e">
        <f>COUNTIFS('Score Data Entry'!$H$28:$H$505,Results!$B147,'Score Data Entry'!$A$28:$A$511,"w")</f>
        <v>#VALUE!</v>
      </c>
      <c r="F179" s="41" t="e">
        <f t="shared" si="5"/>
        <v>#VALUE!</v>
      </c>
    </row>
    <row r="180" spans="1:6" ht="15.6" x14ac:dyDescent="0.3">
      <c r="A180" s="93" t="s">
        <v>552</v>
      </c>
      <c r="B180" s="91" t="s">
        <v>400</v>
      </c>
      <c r="C180" s="5">
        <f t="shared" si="4"/>
        <v>0</v>
      </c>
      <c r="D180" s="41" t="e">
        <f>COUNTIFS('Score Data Entry'!$H$28:$H$505,Results!B148,'Score Data Entry'!$A$28:$A$511,"s")</f>
        <v>#VALUE!</v>
      </c>
      <c r="E180" s="41" t="e">
        <f>COUNTIFS('Score Data Entry'!$H$28:$H$505,Results!$B148,'Score Data Entry'!$A$28:$A$511,"w")</f>
        <v>#VALUE!</v>
      </c>
      <c r="F180" s="41" t="e">
        <f t="shared" si="5"/>
        <v>#VALUE!</v>
      </c>
    </row>
    <row r="181" spans="1:6" ht="15.6" x14ac:dyDescent="0.3">
      <c r="A181" s="93" t="s">
        <v>553</v>
      </c>
      <c r="B181" s="91" t="s">
        <v>244</v>
      </c>
      <c r="C181" s="5">
        <f t="shared" si="4"/>
        <v>0</v>
      </c>
      <c r="D181" s="41" t="e">
        <f>COUNTIFS('Score Data Entry'!$H$28:$H$505,Results!B149,'Score Data Entry'!$A$28:$A$511,"s")</f>
        <v>#VALUE!</v>
      </c>
      <c r="E181" s="41" t="e">
        <f>COUNTIFS('Score Data Entry'!$H$28:$H$505,Results!$B149,'Score Data Entry'!$A$28:$A$511,"w")</f>
        <v>#VALUE!</v>
      </c>
      <c r="F181" s="41" t="e">
        <f t="shared" si="5"/>
        <v>#VALUE!</v>
      </c>
    </row>
    <row r="182" spans="1:6" ht="15.6" x14ac:dyDescent="0.3">
      <c r="A182" s="93" t="s">
        <v>555</v>
      </c>
      <c r="B182" s="91" t="s">
        <v>268</v>
      </c>
      <c r="C182" s="5">
        <f t="shared" si="4"/>
        <v>0</v>
      </c>
      <c r="D182" s="41" t="e">
        <f>COUNTIFS('Score Data Entry'!$H$28:$H$505,Results!B151,'Score Data Entry'!$A$28:$A$511,"s")</f>
        <v>#VALUE!</v>
      </c>
      <c r="E182" s="41" t="e">
        <f>COUNTIFS('Score Data Entry'!$H$28:$H$505,Results!$B151,'Score Data Entry'!$A$28:$A$511,"w")</f>
        <v>#VALUE!</v>
      </c>
      <c r="F182" s="41" t="e">
        <f t="shared" si="5"/>
        <v>#VALUE!</v>
      </c>
    </row>
    <row r="183" spans="1:6" ht="15.6" x14ac:dyDescent="0.3">
      <c r="A183" s="93" t="s">
        <v>558</v>
      </c>
      <c r="B183" s="91" t="s">
        <v>403</v>
      </c>
      <c r="C183" s="5">
        <f t="shared" si="4"/>
        <v>0</v>
      </c>
      <c r="D183" s="41" t="e">
        <f>COUNTIFS('Score Data Entry'!$H$28:$H$505,Results!B154,'Score Data Entry'!$A$28:$A$511,"s")</f>
        <v>#VALUE!</v>
      </c>
      <c r="E183" s="41" t="e">
        <f>COUNTIFS('Score Data Entry'!$H$28:$H$505,Results!$B154,'Score Data Entry'!$A$28:$A$511,"w")</f>
        <v>#VALUE!</v>
      </c>
      <c r="F183" s="41" t="e">
        <f t="shared" si="5"/>
        <v>#VALUE!</v>
      </c>
    </row>
    <row r="184" spans="1:6" ht="15.6" x14ac:dyDescent="0.3">
      <c r="A184" s="93" t="s">
        <v>559</v>
      </c>
      <c r="B184" s="91" t="s">
        <v>404</v>
      </c>
      <c r="C184" s="5">
        <f t="shared" si="4"/>
        <v>0</v>
      </c>
      <c r="D184" s="41" t="e">
        <f>COUNTIFS('Score Data Entry'!$H$28:$H$505,Results!B155,'Score Data Entry'!$A$28:$A$511,"s")</f>
        <v>#VALUE!</v>
      </c>
      <c r="E184" s="41" t="e">
        <f>COUNTIFS('Score Data Entry'!$H$28:$H$505,Results!$B155,'Score Data Entry'!$A$28:$A$511,"w")</f>
        <v>#VALUE!</v>
      </c>
      <c r="F184" s="41" t="e">
        <f t="shared" si="5"/>
        <v>#VALUE!</v>
      </c>
    </row>
    <row r="185" spans="1:6" ht="15.6" x14ac:dyDescent="0.3">
      <c r="A185" s="93" t="s">
        <v>561</v>
      </c>
      <c r="B185" s="91" t="s">
        <v>406</v>
      </c>
      <c r="C185" s="5">
        <f t="shared" si="4"/>
        <v>0</v>
      </c>
      <c r="D185" s="41" t="e">
        <f>COUNTIFS('Score Data Entry'!$H$28:$H$505,Results!B157,'Score Data Entry'!$A$28:$A$511,"s")</f>
        <v>#VALUE!</v>
      </c>
      <c r="E185" s="41" t="e">
        <f>COUNTIFS('Score Data Entry'!$H$28:$H$505,Results!$B157,'Score Data Entry'!$A$28:$A$511,"w")</f>
        <v>#VALUE!</v>
      </c>
      <c r="F185" s="41" t="e">
        <f t="shared" si="5"/>
        <v>#VALUE!</v>
      </c>
    </row>
    <row r="186" spans="1:6" ht="15.6" x14ac:dyDescent="0.3">
      <c r="A186" s="93" t="s">
        <v>562</v>
      </c>
      <c r="B186" s="91" t="s">
        <v>407</v>
      </c>
      <c r="C186" s="5">
        <f t="shared" si="4"/>
        <v>0</v>
      </c>
      <c r="D186" s="41" t="e">
        <f>COUNTIFS('Score Data Entry'!$H$28:$H$505,Results!B158,'Score Data Entry'!$A$28:$A$511,"s")</f>
        <v>#VALUE!</v>
      </c>
      <c r="E186" s="41" t="e">
        <f>COUNTIFS('Score Data Entry'!$H$28:$H$505,Results!$B158,'Score Data Entry'!$A$28:$A$511,"w")</f>
        <v>#VALUE!</v>
      </c>
      <c r="F186" s="41" t="e">
        <f t="shared" si="5"/>
        <v>#VALUE!</v>
      </c>
    </row>
    <row r="187" spans="1:6" ht="15.6" x14ac:dyDescent="0.3">
      <c r="A187" s="93" t="s">
        <v>563</v>
      </c>
      <c r="B187" s="91" t="s">
        <v>408</v>
      </c>
      <c r="C187" s="5">
        <f t="shared" si="4"/>
        <v>0</v>
      </c>
      <c r="D187" s="41" t="e">
        <f>COUNTIFS('Score Data Entry'!$H$28:$H$505,Results!B159,'Score Data Entry'!$A$28:$A$511,"s")</f>
        <v>#VALUE!</v>
      </c>
      <c r="E187" s="41" t="e">
        <f>COUNTIFS('Score Data Entry'!$H$28:$H$505,Results!$B159,'Score Data Entry'!$A$28:$A$511,"w")</f>
        <v>#VALUE!</v>
      </c>
      <c r="F187" s="41" t="e">
        <f t="shared" si="5"/>
        <v>#VALUE!</v>
      </c>
    </row>
    <row r="188" spans="1:6" ht="15.6" x14ac:dyDescent="0.3">
      <c r="A188" s="93" t="s">
        <v>564</v>
      </c>
      <c r="B188" s="91" t="s">
        <v>409</v>
      </c>
      <c r="C188" s="5">
        <f t="shared" si="4"/>
        <v>0</v>
      </c>
      <c r="D188" s="41" t="e">
        <f>COUNTIFS('Score Data Entry'!$H$28:$H$505,Results!B160,'Score Data Entry'!$A$28:$A$511,"s")</f>
        <v>#VALUE!</v>
      </c>
      <c r="E188" s="41" t="e">
        <f>COUNTIFS('Score Data Entry'!$H$28:$H$505,Results!$B160,'Score Data Entry'!$A$28:$A$511,"w")</f>
        <v>#VALUE!</v>
      </c>
      <c r="F188" s="41" t="e">
        <f t="shared" si="5"/>
        <v>#VALUE!</v>
      </c>
    </row>
    <row r="189" spans="1:6" ht="15.6" x14ac:dyDescent="0.3">
      <c r="A189" s="93" t="s">
        <v>565</v>
      </c>
      <c r="B189" s="91" t="s">
        <v>410</v>
      </c>
      <c r="C189" s="5">
        <f t="shared" si="4"/>
        <v>0</v>
      </c>
      <c r="D189" s="41" t="e">
        <f>COUNTIFS('Score Data Entry'!$H$28:$H$505,Results!B161,'Score Data Entry'!$A$28:$A$511,"s")</f>
        <v>#VALUE!</v>
      </c>
      <c r="E189" s="41" t="e">
        <f>COUNTIFS('Score Data Entry'!$H$28:$H$505,Results!$B161,'Score Data Entry'!$A$28:$A$511,"w")</f>
        <v>#VALUE!</v>
      </c>
      <c r="F189" s="41" t="e">
        <f t="shared" si="5"/>
        <v>#VALUE!</v>
      </c>
    </row>
    <row r="190" spans="1:6" ht="15.6" x14ac:dyDescent="0.3">
      <c r="A190" s="93" t="s">
        <v>566</v>
      </c>
      <c r="B190" s="91" t="s">
        <v>411</v>
      </c>
      <c r="C190" s="5">
        <f t="shared" si="4"/>
        <v>0</v>
      </c>
      <c r="D190" s="41" t="e">
        <f>COUNTIFS('Score Data Entry'!$H$28:$H$505,Results!B162,'Score Data Entry'!$A$28:$A$511,"s")</f>
        <v>#VALUE!</v>
      </c>
      <c r="E190" s="41" t="e">
        <f>COUNTIFS('Score Data Entry'!$H$28:$H$505,Results!$B162,'Score Data Entry'!$A$28:$A$511,"w")</f>
        <v>#VALUE!</v>
      </c>
      <c r="F190" s="41" t="e">
        <f t="shared" si="5"/>
        <v>#VALUE!</v>
      </c>
    </row>
    <row r="191" spans="1:6" ht="15.6" x14ac:dyDescent="0.3">
      <c r="A191" s="93" t="s">
        <v>567</v>
      </c>
      <c r="B191" s="91" t="s">
        <v>412</v>
      </c>
      <c r="C191" s="5">
        <f t="shared" si="4"/>
        <v>0</v>
      </c>
      <c r="D191" s="41" t="e">
        <f>COUNTIFS('Score Data Entry'!$H$28:$H$505,Results!B163,'Score Data Entry'!$A$28:$A$511,"s")</f>
        <v>#VALUE!</v>
      </c>
      <c r="E191" s="41" t="e">
        <f>COUNTIFS('Score Data Entry'!$H$28:$H$505,Results!$B163,'Score Data Entry'!$A$28:$A$511,"w")</f>
        <v>#VALUE!</v>
      </c>
      <c r="F191" s="41" t="e">
        <f t="shared" si="5"/>
        <v>#VALUE!</v>
      </c>
    </row>
    <row r="192" spans="1:6" ht="15.6" x14ac:dyDescent="0.3">
      <c r="A192" s="93" t="s">
        <v>597</v>
      </c>
      <c r="B192" s="91" t="s">
        <v>326</v>
      </c>
      <c r="C192" s="5">
        <f t="shared" si="4"/>
        <v>0</v>
      </c>
      <c r="D192" s="41" t="e">
        <f>COUNTIFS('Score Data Entry'!$H$28:$H$505,Results!B182,'Score Data Entry'!$A$28:$A$511,"s")</f>
        <v>#VALUE!</v>
      </c>
      <c r="E192" s="41" t="e">
        <f>COUNTIFS('Score Data Entry'!$H$28:$H$505,Results!$B182,'Score Data Entry'!$A$28:$A$511,"w")</f>
        <v>#VALUE!</v>
      </c>
      <c r="F192" s="41" t="e">
        <f t="shared" si="5"/>
        <v>#VALUE!</v>
      </c>
    </row>
    <row r="193" spans="1:6" x14ac:dyDescent="0.25">
      <c r="A193" s="95"/>
      <c r="B193" s="14"/>
      <c r="C193" s="5">
        <f t="shared" si="4"/>
        <v>0</v>
      </c>
      <c r="D193" s="41" t="e">
        <f>COUNTIFS('Score Data Entry'!$H$28:$H$505,Results!B200,'Score Data Entry'!$A$28:$A$511,"s")</f>
        <v>#VALUE!</v>
      </c>
      <c r="E193" s="41" t="e">
        <f>COUNTIFS('Score Data Entry'!$H$28:$H$505,Results!$B200,'Score Data Entry'!$A$28:$A$511,"w")</f>
        <v>#VALUE!</v>
      </c>
      <c r="F193" s="41" t="e">
        <f t="shared" si="5"/>
        <v>#VALUE!</v>
      </c>
    </row>
    <row r="194" spans="1:6" x14ac:dyDescent="0.25">
      <c r="A194" s="95"/>
      <c r="B194" s="71"/>
      <c r="C194" s="5">
        <f t="shared" si="4"/>
        <v>0</v>
      </c>
      <c r="D194" s="41" t="e">
        <f>COUNTIFS('Score Data Entry'!$H$28:$H$505,Results!B201,'Score Data Entry'!$A$28:$A$511,"s")</f>
        <v>#VALUE!</v>
      </c>
      <c r="E194" s="41" t="e">
        <f>COUNTIFS('Score Data Entry'!$H$28:$H$505,Results!$B201,'Score Data Entry'!$A$28:$A$511,"w")</f>
        <v>#VALUE!</v>
      </c>
      <c r="F194" s="41" t="e">
        <f t="shared" si="5"/>
        <v>#VALUE!</v>
      </c>
    </row>
    <row r="195" spans="1:6" x14ac:dyDescent="0.25">
      <c r="A195" s="95"/>
      <c r="B195" s="14"/>
      <c r="C195" s="5">
        <f t="shared" si="4"/>
        <v>0</v>
      </c>
      <c r="D195" s="41" t="e">
        <f>COUNTIFS('Score Data Entry'!$H$28:$H$505,Results!B202,'Score Data Entry'!$A$28:$A$511,"s")</f>
        <v>#VALUE!</v>
      </c>
      <c r="E195" s="41" t="e">
        <f>COUNTIFS('Score Data Entry'!$H$28:$H$505,Results!$B202,'Score Data Entry'!$A$28:$A$511,"w")</f>
        <v>#VALUE!</v>
      </c>
      <c r="F195" s="41" t="e">
        <f t="shared" si="5"/>
        <v>#VALUE!</v>
      </c>
    </row>
    <row r="196" spans="1:6" x14ac:dyDescent="0.25">
      <c r="A196" s="95"/>
      <c r="B196" s="14"/>
      <c r="C196" s="5">
        <f t="shared" si="4"/>
        <v>0</v>
      </c>
      <c r="D196" s="41" t="e">
        <f>COUNTIFS('Score Data Entry'!$H$28:$H$505,Results!B203,'Score Data Entry'!$A$28:$A$511,"s")</f>
        <v>#VALUE!</v>
      </c>
      <c r="E196" s="41" t="e">
        <f>COUNTIFS('Score Data Entry'!$H$28:$H$505,Results!$B203,'Score Data Entry'!$A$28:$A$511,"w")</f>
        <v>#VALUE!</v>
      </c>
      <c r="F196" s="41" t="e">
        <f t="shared" si="5"/>
        <v>#VALUE!</v>
      </c>
    </row>
    <row r="197" spans="1:6" x14ac:dyDescent="0.25">
      <c r="A197" s="95"/>
      <c r="B197" s="14"/>
      <c r="C197" s="5">
        <f t="shared" si="4"/>
        <v>0</v>
      </c>
      <c r="D197" s="41" t="e">
        <f>COUNTIFS('Score Data Entry'!$H$28:$H$505,Results!B204,'Score Data Entry'!$A$28:$A$511,"s")</f>
        <v>#VALUE!</v>
      </c>
      <c r="E197" s="41" t="e">
        <f>COUNTIFS('Score Data Entry'!$H$28:$H$505,Results!$B204,'Score Data Entry'!$A$28:$A$511,"w")</f>
        <v>#VALUE!</v>
      </c>
      <c r="F197" s="41" t="e">
        <f t="shared" si="5"/>
        <v>#VALUE!</v>
      </c>
    </row>
    <row r="198" spans="1:6" x14ac:dyDescent="0.25">
      <c r="A198" s="95"/>
      <c r="B198" s="14"/>
      <c r="C198" s="5">
        <f t="shared" si="4"/>
        <v>0</v>
      </c>
      <c r="D198" s="41" t="e">
        <f>COUNTIFS('Score Data Entry'!$H$28:$H$505,Results!B205,'Score Data Entry'!$A$28:$A$511,"s")</f>
        <v>#VALUE!</v>
      </c>
      <c r="E198" s="41" t="e">
        <f>COUNTIFS('Score Data Entry'!$H$28:$H$505,Results!$B205,'Score Data Entry'!$A$28:$A$511,"w")</f>
        <v>#VALUE!</v>
      </c>
      <c r="F198" s="41" t="e">
        <f t="shared" si="5"/>
        <v>#VALUE!</v>
      </c>
    </row>
    <row r="199" spans="1:6" x14ac:dyDescent="0.25">
      <c r="A199" s="95"/>
      <c r="B199" s="14"/>
      <c r="C199" s="5">
        <f t="shared" si="4"/>
        <v>0</v>
      </c>
      <c r="D199" s="41" t="e">
        <f>COUNTIFS('Score Data Entry'!$H$28:$H$505,Results!B206,'Score Data Entry'!$A$28:$A$511,"s")</f>
        <v>#VALUE!</v>
      </c>
      <c r="E199" s="41" t="e">
        <f>COUNTIFS('Score Data Entry'!$H$28:$H$505,Results!$B206,'Score Data Entry'!$A$28:$A$511,"w")</f>
        <v>#VALUE!</v>
      </c>
      <c r="F199" s="41" t="e">
        <f t="shared" si="5"/>
        <v>#VALUE!</v>
      </c>
    </row>
    <row r="200" spans="1:6" x14ac:dyDescent="0.25">
      <c r="A200" s="95"/>
      <c r="B200" s="14"/>
      <c r="C200" s="5">
        <f t="shared" si="4"/>
        <v>0</v>
      </c>
      <c r="D200" s="41" t="e">
        <f>COUNTIFS('Score Data Entry'!$H$28:$H$505,Results!B207,'Score Data Entry'!$A$28:$A$511,"s")</f>
        <v>#VALUE!</v>
      </c>
      <c r="E200" s="41" t="e">
        <f>COUNTIFS('Score Data Entry'!$H$28:$H$505,Results!$B207,'Score Data Entry'!$A$28:$A$511,"w")</f>
        <v>#VALUE!</v>
      </c>
      <c r="F200" s="41" t="e">
        <f t="shared" si="5"/>
        <v>#VALUE!</v>
      </c>
    </row>
    <row r="201" spans="1:6" x14ac:dyDescent="0.25">
      <c r="A201" s="95"/>
      <c r="B201" s="14"/>
      <c r="C201" s="5">
        <f t="shared" si="4"/>
        <v>0</v>
      </c>
      <c r="D201" s="41" t="e">
        <f>COUNTIFS('Score Data Entry'!$H$28:$H$505,Results!B208,'Score Data Entry'!$A$28:$A$511,"s")</f>
        <v>#VALUE!</v>
      </c>
      <c r="E201" s="41" t="e">
        <f>COUNTIFS('Score Data Entry'!$H$28:$H$505,Results!$B208,'Score Data Entry'!$A$28:$A$511,"w")</f>
        <v>#VALUE!</v>
      </c>
      <c r="F201" s="41" t="e">
        <f t="shared" si="5"/>
        <v>#VALUE!</v>
      </c>
    </row>
    <row r="202" spans="1:6" x14ac:dyDescent="0.25">
      <c r="A202" s="95"/>
      <c r="B202" s="14"/>
      <c r="C202" s="5">
        <f t="shared" ref="C202:C265" si="6">SUMIF(player,A202,Tournament_Points)</f>
        <v>0</v>
      </c>
      <c r="D202" s="41" t="e">
        <f>COUNTIFS('Score Data Entry'!$H$28:$H$505,Results!B209,'Score Data Entry'!$A$28:$A$511,"s")</f>
        <v>#VALUE!</v>
      </c>
      <c r="E202" s="41" t="e">
        <f>COUNTIFS('Score Data Entry'!$H$28:$H$505,Results!$B209,'Score Data Entry'!$A$28:$A$511,"w")</f>
        <v>#VALUE!</v>
      </c>
      <c r="F202" s="41" t="e">
        <f t="shared" ref="F202:F265" si="7">SUM(D202:E202)</f>
        <v>#VALUE!</v>
      </c>
    </row>
    <row r="203" spans="1:6" x14ac:dyDescent="0.25">
      <c r="A203" s="95"/>
      <c r="B203" s="14"/>
      <c r="C203" s="5">
        <f t="shared" si="6"/>
        <v>0</v>
      </c>
      <c r="D203" s="41" t="e">
        <f>COUNTIFS('Score Data Entry'!$H$28:$H$505,Results!B210,'Score Data Entry'!$A$28:$A$511,"s")</f>
        <v>#VALUE!</v>
      </c>
      <c r="E203" s="41" t="e">
        <f>COUNTIFS('Score Data Entry'!$H$28:$H$505,Results!$B210,'Score Data Entry'!$A$28:$A$511,"w")</f>
        <v>#VALUE!</v>
      </c>
      <c r="F203" s="41" t="e">
        <f t="shared" si="7"/>
        <v>#VALUE!</v>
      </c>
    </row>
    <row r="204" spans="1:6" x14ac:dyDescent="0.25">
      <c r="A204" s="95"/>
      <c r="B204" s="14"/>
      <c r="C204" s="5">
        <f t="shared" si="6"/>
        <v>0</v>
      </c>
      <c r="D204" s="41" t="e">
        <f>COUNTIFS('Score Data Entry'!$H$28:$H$505,Results!B211,'Score Data Entry'!$A$28:$A$511,"s")</f>
        <v>#VALUE!</v>
      </c>
      <c r="E204" s="41" t="e">
        <f>COUNTIFS('Score Data Entry'!$H$28:$H$505,Results!$B211,'Score Data Entry'!$A$28:$A$511,"w")</f>
        <v>#VALUE!</v>
      </c>
      <c r="F204" s="41" t="e">
        <f t="shared" si="7"/>
        <v>#VALUE!</v>
      </c>
    </row>
    <row r="205" spans="1:6" x14ac:dyDescent="0.25">
      <c r="A205" s="95"/>
      <c r="B205" s="14"/>
      <c r="C205" s="5">
        <f t="shared" si="6"/>
        <v>0</v>
      </c>
      <c r="D205" s="41" t="e">
        <f>COUNTIFS('Score Data Entry'!$H$28:$H$505,Results!B212,'Score Data Entry'!$A$28:$A$511,"s")</f>
        <v>#VALUE!</v>
      </c>
      <c r="E205" s="41" t="e">
        <f>COUNTIFS('Score Data Entry'!$H$28:$H$505,Results!$B212,'Score Data Entry'!$A$28:$A$511,"w")</f>
        <v>#VALUE!</v>
      </c>
      <c r="F205" s="41" t="e">
        <f t="shared" si="7"/>
        <v>#VALUE!</v>
      </c>
    </row>
    <row r="206" spans="1:6" x14ac:dyDescent="0.25">
      <c r="A206" s="95"/>
      <c r="B206" s="14"/>
      <c r="C206" s="5">
        <f t="shared" si="6"/>
        <v>0</v>
      </c>
      <c r="D206" s="41" t="e">
        <f>COUNTIFS('Score Data Entry'!$H$28:$H$505,Results!B213,'Score Data Entry'!$A$28:$A$511,"s")</f>
        <v>#VALUE!</v>
      </c>
      <c r="E206" s="41" t="e">
        <f>COUNTIFS('Score Data Entry'!$H$28:$H$505,Results!$B213,'Score Data Entry'!$A$28:$A$511,"w")</f>
        <v>#VALUE!</v>
      </c>
      <c r="F206" s="41" t="e">
        <f t="shared" si="7"/>
        <v>#VALUE!</v>
      </c>
    </row>
    <row r="207" spans="1:6" x14ac:dyDescent="0.25">
      <c r="A207" s="95"/>
      <c r="B207" s="14"/>
      <c r="C207" s="5">
        <f t="shared" si="6"/>
        <v>0</v>
      </c>
      <c r="D207" s="41" t="e">
        <f>COUNTIFS('Score Data Entry'!$H$28:$H$505,Results!B214,'Score Data Entry'!$A$28:$A$511,"s")</f>
        <v>#VALUE!</v>
      </c>
      <c r="E207" s="41" t="e">
        <f>COUNTIFS('Score Data Entry'!$H$28:$H$505,Results!$B214,'Score Data Entry'!$A$28:$A$511,"w")</f>
        <v>#VALUE!</v>
      </c>
      <c r="F207" s="41" t="e">
        <f t="shared" si="7"/>
        <v>#VALUE!</v>
      </c>
    </row>
    <row r="208" spans="1:6" x14ac:dyDescent="0.25">
      <c r="A208" s="95"/>
      <c r="B208" s="14"/>
      <c r="C208" s="5">
        <f t="shared" si="6"/>
        <v>0</v>
      </c>
      <c r="D208" s="41" t="e">
        <f>COUNTIFS('Score Data Entry'!$H$28:$H$505,Results!B215,'Score Data Entry'!$A$28:$A$511,"s")</f>
        <v>#VALUE!</v>
      </c>
      <c r="E208" s="41" t="e">
        <f>COUNTIFS('Score Data Entry'!$H$28:$H$505,Results!$B215,'Score Data Entry'!$A$28:$A$511,"w")</f>
        <v>#VALUE!</v>
      </c>
      <c r="F208" s="41" t="e">
        <f t="shared" si="7"/>
        <v>#VALUE!</v>
      </c>
    </row>
    <row r="209" spans="1:6" x14ac:dyDescent="0.25">
      <c r="A209" s="95"/>
      <c r="B209" s="14"/>
      <c r="C209" s="5">
        <f t="shared" si="6"/>
        <v>0</v>
      </c>
      <c r="D209" s="41" t="e">
        <f>COUNTIFS('Score Data Entry'!$H$28:$H$505,Results!B216,'Score Data Entry'!$A$28:$A$511,"s")</f>
        <v>#VALUE!</v>
      </c>
      <c r="E209" s="41" t="e">
        <f>COUNTIFS('Score Data Entry'!$H$28:$H$505,Results!$B216,'Score Data Entry'!$A$28:$A$511,"w")</f>
        <v>#VALUE!</v>
      </c>
      <c r="F209" s="41" t="e">
        <f t="shared" si="7"/>
        <v>#VALUE!</v>
      </c>
    </row>
    <row r="210" spans="1:6" x14ac:dyDescent="0.25">
      <c r="A210" s="95"/>
      <c r="B210" s="14"/>
      <c r="C210" s="5">
        <f t="shared" si="6"/>
        <v>0</v>
      </c>
      <c r="D210" s="41" t="e">
        <f>COUNTIFS('Score Data Entry'!$H$28:$H$505,Results!B217,'Score Data Entry'!$A$28:$A$511,"s")</f>
        <v>#VALUE!</v>
      </c>
      <c r="E210" s="41" t="e">
        <f>COUNTIFS('Score Data Entry'!$H$28:$H$505,Results!$B217,'Score Data Entry'!$A$28:$A$511,"w")</f>
        <v>#VALUE!</v>
      </c>
      <c r="F210" s="41" t="e">
        <f t="shared" si="7"/>
        <v>#VALUE!</v>
      </c>
    </row>
    <row r="211" spans="1:6" x14ac:dyDescent="0.25">
      <c r="A211" s="95"/>
      <c r="B211" s="14"/>
      <c r="C211" s="5">
        <f t="shared" si="6"/>
        <v>0</v>
      </c>
      <c r="D211" s="41" t="e">
        <f>COUNTIFS('Score Data Entry'!$H$28:$H$505,Results!B218,'Score Data Entry'!$A$28:$A$511,"s")</f>
        <v>#VALUE!</v>
      </c>
      <c r="E211" s="41" t="e">
        <f>COUNTIFS('Score Data Entry'!$H$28:$H$505,Results!$B218,'Score Data Entry'!$A$28:$A$511,"w")</f>
        <v>#VALUE!</v>
      </c>
      <c r="F211" s="41" t="e">
        <f t="shared" si="7"/>
        <v>#VALUE!</v>
      </c>
    </row>
    <row r="212" spans="1:6" x14ac:dyDescent="0.25">
      <c r="A212" s="95"/>
      <c r="B212" s="14"/>
      <c r="C212" s="5">
        <f t="shared" si="6"/>
        <v>0</v>
      </c>
      <c r="D212" s="41" t="e">
        <f>COUNTIFS('Score Data Entry'!$H$28:$H$505,Results!B219,'Score Data Entry'!$A$28:$A$511,"s")</f>
        <v>#VALUE!</v>
      </c>
      <c r="E212" s="41" t="e">
        <f>COUNTIFS('Score Data Entry'!$H$28:$H$505,Results!$B219,'Score Data Entry'!$A$28:$A$511,"w")</f>
        <v>#VALUE!</v>
      </c>
      <c r="F212" s="41" t="e">
        <f t="shared" si="7"/>
        <v>#VALUE!</v>
      </c>
    </row>
    <row r="213" spans="1:6" x14ac:dyDescent="0.25">
      <c r="A213" s="95"/>
      <c r="B213" s="14"/>
      <c r="C213" s="5">
        <f t="shared" si="6"/>
        <v>0</v>
      </c>
      <c r="D213" s="41" t="e">
        <f>COUNTIFS('Score Data Entry'!$H$28:$H$505,Results!B220,'Score Data Entry'!$A$28:$A$511,"s")</f>
        <v>#VALUE!</v>
      </c>
      <c r="E213" s="41" t="e">
        <f>COUNTIFS('Score Data Entry'!$H$28:$H$505,Results!$B220,'Score Data Entry'!$A$28:$A$511,"w")</f>
        <v>#VALUE!</v>
      </c>
      <c r="F213" s="41" t="e">
        <f t="shared" si="7"/>
        <v>#VALUE!</v>
      </c>
    </row>
    <row r="214" spans="1:6" x14ac:dyDescent="0.25">
      <c r="A214" s="95"/>
      <c r="B214" s="14"/>
      <c r="C214" s="5">
        <f t="shared" si="6"/>
        <v>0</v>
      </c>
      <c r="D214" s="41" t="e">
        <f>COUNTIFS('Score Data Entry'!$H$28:$H$505,Results!B221,'Score Data Entry'!$A$28:$A$511,"s")</f>
        <v>#VALUE!</v>
      </c>
      <c r="E214" s="41" t="e">
        <f>COUNTIFS('Score Data Entry'!$H$28:$H$505,Results!$B221,'Score Data Entry'!$A$28:$A$511,"w")</f>
        <v>#VALUE!</v>
      </c>
      <c r="F214" s="41" t="e">
        <f t="shared" si="7"/>
        <v>#VALUE!</v>
      </c>
    </row>
    <row r="215" spans="1:6" x14ac:dyDescent="0.25">
      <c r="A215" s="95"/>
      <c r="B215" s="14"/>
      <c r="C215" s="5">
        <f t="shared" si="6"/>
        <v>0</v>
      </c>
      <c r="D215" s="41" t="e">
        <f>COUNTIFS('Score Data Entry'!$H$28:$H$505,Results!B222,'Score Data Entry'!$A$28:$A$511,"s")</f>
        <v>#VALUE!</v>
      </c>
      <c r="E215" s="41" t="e">
        <f>COUNTIFS('Score Data Entry'!$H$28:$H$505,Results!$B222,'Score Data Entry'!$A$28:$A$511,"w")</f>
        <v>#VALUE!</v>
      </c>
      <c r="F215" s="41" t="e">
        <f t="shared" si="7"/>
        <v>#VALUE!</v>
      </c>
    </row>
    <row r="216" spans="1:6" x14ac:dyDescent="0.25">
      <c r="A216" s="95"/>
      <c r="B216" s="14"/>
      <c r="C216" s="5">
        <f t="shared" si="6"/>
        <v>0</v>
      </c>
      <c r="D216" s="41" t="e">
        <f>COUNTIFS('Score Data Entry'!$H$28:$H$505,Results!B223,'Score Data Entry'!$A$28:$A$511,"s")</f>
        <v>#VALUE!</v>
      </c>
      <c r="E216" s="41" t="e">
        <f>COUNTIFS('Score Data Entry'!$H$28:$H$505,Results!$B223,'Score Data Entry'!$A$28:$A$511,"w")</f>
        <v>#VALUE!</v>
      </c>
      <c r="F216" s="41" t="e">
        <f t="shared" si="7"/>
        <v>#VALUE!</v>
      </c>
    </row>
    <row r="217" spans="1:6" x14ac:dyDescent="0.25">
      <c r="A217" s="95"/>
      <c r="B217" s="14"/>
      <c r="C217" s="5">
        <f t="shared" si="6"/>
        <v>0</v>
      </c>
      <c r="D217" s="41" t="e">
        <f>COUNTIFS('Score Data Entry'!$H$28:$H$505,Results!B224,'Score Data Entry'!$A$28:$A$511,"s")</f>
        <v>#VALUE!</v>
      </c>
      <c r="E217" s="41" t="e">
        <f>COUNTIFS('Score Data Entry'!$H$28:$H$505,Results!$B224,'Score Data Entry'!$A$28:$A$511,"w")</f>
        <v>#VALUE!</v>
      </c>
      <c r="F217" s="41" t="e">
        <f t="shared" si="7"/>
        <v>#VALUE!</v>
      </c>
    </row>
    <row r="218" spans="1:6" x14ac:dyDescent="0.25">
      <c r="A218" s="95"/>
      <c r="B218" s="14"/>
      <c r="C218" s="5">
        <f t="shared" si="6"/>
        <v>0</v>
      </c>
      <c r="D218" s="41" t="e">
        <f>COUNTIFS('Score Data Entry'!$H$28:$H$505,Results!B225,'Score Data Entry'!$A$28:$A$511,"s")</f>
        <v>#VALUE!</v>
      </c>
      <c r="E218" s="41" t="e">
        <f>COUNTIFS('Score Data Entry'!$H$28:$H$505,Results!$B225,'Score Data Entry'!$A$28:$A$511,"w")</f>
        <v>#VALUE!</v>
      </c>
      <c r="F218" s="41" t="e">
        <f t="shared" si="7"/>
        <v>#VALUE!</v>
      </c>
    </row>
    <row r="219" spans="1:6" x14ac:dyDescent="0.25">
      <c r="A219" s="95"/>
      <c r="B219" s="14"/>
      <c r="C219" s="5">
        <f t="shared" si="6"/>
        <v>0</v>
      </c>
      <c r="D219" s="41" t="e">
        <f>COUNTIFS('Score Data Entry'!$H$28:$H$505,Results!B226,'Score Data Entry'!$A$28:$A$511,"s")</f>
        <v>#VALUE!</v>
      </c>
      <c r="E219" s="41" t="e">
        <f>COUNTIFS('Score Data Entry'!$H$28:$H$505,Results!$B226,'Score Data Entry'!$A$28:$A$511,"w")</f>
        <v>#VALUE!</v>
      </c>
      <c r="F219" s="41" t="e">
        <f t="shared" si="7"/>
        <v>#VALUE!</v>
      </c>
    </row>
    <row r="220" spans="1:6" x14ac:dyDescent="0.25">
      <c r="A220" s="95"/>
      <c r="B220" s="14"/>
      <c r="C220" s="5">
        <f t="shared" si="6"/>
        <v>0</v>
      </c>
      <c r="D220" s="41" t="e">
        <f>COUNTIFS('Score Data Entry'!$H$28:$H$505,Results!B227,'Score Data Entry'!$A$28:$A$511,"s")</f>
        <v>#VALUE!</v>
      </c>
      <c r="E220" s="41" t="e">
        <f>COUNTIFS('Score Data Entry'!$H$28:$H$505,Results!$B227,'Score Data Entry'!$A$28:$A$511,"w")</f>
        <v>#VALUE!</v>
      </c>
      <c r="F220" s="41" t="e">
        <f t="shared" si="7"/>
        <v>#VALUE!</v>
      </c>
    </row>
    <row r="221" spans="1:6" x14ac:dyDescent="0.25">
      <c r="A221" s="95"/>
      <c r="B221" s="14"/>
      <c r="C221" s="5">
        <f t="shared" si="6"/>
        <v>0</v>
      </c>
      <c r="D221" s="41" t="e">
        <f>COUNTIFS('Score Data Entry'!$H$28:$H$505,Results!B228,'Score Data Entry'!$A$28:$A$511,"s")</f>
        <v>#VALUE!</v>
      </c>
      <c r="E221" s="41" t="e">
        <f>COUNTIFS('Score Data Entry'!$H$28:$H$505,Results!$B228,'Score Data Entry'!$A$28:$A$511,"w")</f>
        <v>#VALUE!</v>
      </c>
      <c r="F221" s="41" t="e">
        <f t="shared" si="7"/>
        <v>#VALUE!</v>
      </c>
    </row>
    <row r="222" spans="1:6" x14ac:dyDescent="0.25">
      <c r="A222" s="95"/>
      <c r="B222" s="14"/>
      <c r="C222" s="5">
        <f t="shared" si="6"/>
        <v>0</v>
      </c>
      <c r="D222" s="41" t="e">
        <f>COUNTIFS('Score Data Entry'!$H$28:$H$505,Results!B229,'Score Data Entry'!$A$28:$A$511,"s")</f>
        <v>#VALUE!</v>
      </c>
      <c r="E222" s="41" t="e">
        <f>COUNTIFS('Score Data Entry'!$H$28:$H$505,Results!$B229,'Score Data Entry'!$A$28:$A$511,"w")</f>
        <v>#VALUE!</v>
      </c>
      <c r="F222" s="41" t="e">
        <f t="shared" si="7"/>
        <v>#VALUE!</v>
      </c>
    </row>
    <row r="223" spans="1:6" x14ac:dyDescent="0.25">
      <c r="A223" s="95"/>
      <c r="B223" s="14"/>
      <c r="C223" s="5">
        <f t="shared" si="6"/>
        <v>0</v>
      </c>
      <c r="D223" s="41" t="e">
        <f>COUNTIFS('Score Data Entry'!$H$28:$H$505,Results!B230,'Score Data Entry'!$A$28:$A$511,"s")</f>
        <v>#VALUE!</v>
      </c>
      <c r="E223" s="41" t="e">
        <f>COUNTIFS('Score Data Entry'!$H$28:$H$505,Results!$B230,'Score Data Entry'!$A$28:$A$511,"w")</f>
        <v>#VALUE!</v>
      </c>
      <c r="F223" s="41" t="e">
        <f t="shared" si="7"/>
        <v>#VALUE!</v>
      </c>
    </row>
    <row r="224" spans="1:6" x14ac:dyDescent="0.25">
      <c r="A224" s="95"/>
      <c r="B224" s="14"/>
      <c r="C224" s="5">
        <f t="shared" si="6"/>
        <v>0</v>
      </c>
      <c r="D224" s="41" t="e">
        <f>COUNTIFS('Score Data Entry'!$H$28:$H$505,Results!B231,'Score Data Entry'!$A$28:$A$511,"s")</f>
        <v>#VALUE!</v>
      </c>
      <c r="E224" s="41" t="e">
        <f>COUNTIFS('Score Data Entry'!$H$28:$H$505,Results!$B231,'Score Data Entry'!$A$28:$A$511,"w")</f>
        <v>#VALUE!</v>
      </c>
      <c r="F224" s="41" t="e">
        <f t="shared" si="7"/>
        <v>#VALUE!</v>
      </c>
    </row>
    <row r="225" spans="1:6" x14ac:dyDescent="0.25">
      <c r="A225" s="95"/>
      <c r="B225" s="14"/>
      <c r="C225" s="5">
        <f t="shared" si="6"/>
        <v>0</v>
      </c>
      <c r="D225" s="41" t="e">
        <f>COUNTIFS('Score Data Entry'!$H$28:$H$505,Results!B232,'Score Data Entry'!$A$28:$A$511,"s")</f>
        <v>#VALUE!</v>
      </c>
      <c r="E225" s="41" t="e">
        <f>COUNTIFS('Score Data Entry'!$H$28:$H$505,Results!$B232,'Score Data Entry'!$A$28:$A$511,"w")</f>
        <v>#VALUE!</v>
      </c>
      <c r="F225" s="41" t="e">
        <f t="shared" si="7"/>
        <v>#VALUE!</v>
      </c>
    </row>
    <row r="226" spans="1:6" x14ac:dyDescent="0.25">
      <c r="A226" s="95"/>
      <c r="B226" s="14"/>
      <c r="C226" s="5">
        <f t="shared" si="6"/>
        <v>0</v>
      </c>
      <c r="D226" s="41" t="e">
        <f>COUNTIFS('Score Data Entry'!$H$28:$H$505,Results!B233,'Score Data Entry'!$A$28:$A$511,"s")</f>
        <v>#VALUE!</v>
      </c>
      <c r="E226" s="41" t="e">
        <f>COUNTIFS('Score Data Entry'!$H$28:$H$505,Results!$B233,'Score Data Entry'!$A$28:$A$511,"w")</f>
        <v>#VALUE!</v>
      </c>
      <c r="F226" s="41" t="e">
        <f t="shared" si="7"/>
        <v>#VALUE!</v>
      </c>
    </row>
    <row r="227" spans="1:6" x14ac:dyDescent="0.25">
      <c r="A227" s="95"/>
      <c r="B227" s="14"/>
      <c r="C227" s="5">
        <f t="shared" si="6"/>
        <v>0</v>
      </c>
      <c r="D227" s="41" t="e">
        <f>COUNTIFS('Score Data Entry'!$H$28:$H$505,Results!B234,'Score Data Entry'!$A$28:$A$511,"s")</f>
        <v>#VALUE!</v>
      </c>
      <c r="E227" s="41" t="e">
        <f>COUNTIFS('Score Data Entry'!$H$28:$H$505,Results!$B234,'Score Data Entry'!$A$28:$A$511,"w")</f>
        <v>#VALUE!</v>
      </c>
      <c r="F227" s="41" t="e">
        <f t="shared" si="7"/>
        <v>#VALUE!</v>
      </c>
    </row>
    <row r="228" spans="1:6" x14ac:dyDescent="0.25">
      <c r="A228" s="95"/>
      <c r="B228" s="14"/>
      <c r="C228" s="5">
        <f t="shared" si="6"/>
        <v>0</v>
      </c>
      <c r="D228" s="41" t="e">
        <f>COUNTIFS('Score Data Entry'!$H$28:$H$505,Results!B235,'Score Data Entry'!$A$28:$A$511,"s")</f>
        <v>#VALUE!</v>
      </c>
      <c r="E228" s="41" t="e">
        <f>COUNTIFS('Score Data Entry'!$H$28:$H$505,Results!$B235,'Score Data Entry'!$A$28:$A$511,"w")</f>
        <v>#VALUE!</v>
      </c>
      <c r="F228" s="41" t="e">
        <f t="shared" si="7"/>
        <v>#VALUE!</v>
      </c>
    </row>
    <row r="229" spans="1:6" x14ac:dyDescent="0.25">
      <c r="A229" s="95"/>
      <c r="B229" s="14"/>
      <c r="C229" s="5">
        <f t="shared" si="6"/>
        <v>0</v>
      </c>
      <c r="D229" s="41" t="e">
        <f>COUNTIFS('Score Data Entry'!$H$28:$H$505,Results!B236,'Score Data Entry'!$A$28:$A$511,"s")</f>
        <v>#VALUE!</v>
      </c>
      <c r="E229" s="41" t="e">
        <f>COUNTIFS('Score Data Entry'!$H$28:$H$505,Results!$B236,'Score Data Entry'!$A$28:$A$511,"w")</f>
        <v>#VALUE!</v>
      </c>
      <c r="F229" s="41" t="e">
        <f t="shared" si="7"/>
        <v>#VALUE!</v>
      </c>
    </row>
    <row r="230" spans="1:6" x14ac:dyDescent="0.25">
      <c r="A230" s="95"/>
      <c r="B230" s="14"/>
      <c r="C230" s="5">
        <f t="shared" si="6"/>
        <v>0</v>
      </c>
      <c r="D230" s="41" t="e">
        <f>COUNTIFS('Score Data Entry'!$H$28:$H$505,Results!B237,'Score Data Entry'!$A$28:$A$511,"s")</f>
        <v>#VALUE!</v>
      </c>
      <c r="E230" s="41" t="e">
        <f>COUNTIFS('Score Data Entry'!$H$28:$H$505,Results!$B237,'Score Data Entry'!$A$28:$A$511,"w")</f>
        <v>#VALUE!</v>
      </c>
      <c r="F230" s="41" t="e">
        <f t="shared" si="7"/>
        <v>#VALUE!</v>
      </c>
    </row>
    <row r="231" spans="1:6" x14ac:dyDescent="0.25">
      <c r="A231" s="95"/>
      <c r="B231" s="14"/>
      <c r="C231" s="5">
        <f t="shared" si="6"/>
        <v>0</v>
      </c>
      <c r="D231" s="41" t="e">
        <f>COUNTIFS('Score Data Entry'!$H$28:$H$505,Results!B238,'Score Data Entry'!$A$28:$A$511,"s")</f>
        <v>#VALUE!</v>
      </c>
      <c r="E231" s="41" t="e">
        <f>COUNTIFS('Score Data Entry'!$H$28:$H$505,Results!$B238,'Score Data Entry'!$A$28:$A$511,"w")</f>
        <v>#VALUE!</v>
      </c>
      <c r="F231" s="41" t="e">
        <f t="shared" si="7"/>
        <v>#VALUE!</v>
      </c>
    </row>
    <row r="232" spans="1:6" x14ac:dyDescent="0.25">
      <c r="A232" s="95"/>
      <c r="B232" s="14"/>
      <c r="C232" s="5">
        <f t="shared" si="6"/>
        <v>0</v>
      </c>
      <c r="D232" s="41" t="e">
        <f>COUNTIFS('Score Data Entry'!$H$28:$H$505,Results!B239,'Score Data Entry'!$A$28:$A$511,"s")</f>
        <v>#VALUE!</v>
      </c>
      <c r="E232" s="41" t="e">
        <f>COUNTIFS('Score Data Entry'!$H$28:$H$505,Results!$B239,'Score Data Entry'!$A$28:$A$511,"w")</f>
        <v>#VALUE!</v>
      </c>
      <c r="F232" s="41" t="e">
        <f t="shared" si="7"/>
        <v>#VALUE!</v>
      </c>
    </row>
    <row r="233" spans="1:6" x14ac:dyDescent="0.25">
      <c r="A233" s="95"/>
      <c r="B233" s="14"/>
      <c r="C233" s="5">
        <f t="shared" si="6"/>
        <v>0</v>
      </c>
      <c r="D233" s="41" t="e">
        <f>COUNTIFS('Score Data Entry'!$H$28:$H$505,Results!B240,'Score Data Entry'!$A$28:$A$511,"s")</f>
        <v>#VALUE!</v>
      </c>
      <c r="E233" s="41" t="e">
        <f>COUNTIFS('Score Data Entry'!$H$28:$H$505,Results!$B240,'Score Data Entry'!$A$28:$A$511,"w")</f>
        <v>#VALUE!</v>
      </c>
      <c r="F233" s="41" t="e">
        <f t="shared" si="7"/>
        <v>#VALUE!</v>
      </c>
    </row>
    <row r="234" spans="1:6" x14ac:dyDescent="0.25">
      <c r="A234" s="95"/>
      <c r="B234" s="14"/>
      <c r="C234" s="5">
        <f t="shared" si="6"/>
        <v>0</v>
      </c>
      <c r="D234" s="41" t="e">
        <f>COUNTIFS('Score Data Entry'!$H$28:$H$505,Results!B241,'Score Data Entry'!$A$28:$A$511,"s")</f>
        <v>#VALUE!</v>
      </c>
      <c r="E234" s="41" t="e">
        <f>COUNTIFS('Score Data Entry'!$H$28:$H$505,Results!$B241,'Score Data Entry'!$A$28:$A$511,"w")</f>
        <v>#VALUE!</v>
      </c>
      <c r="F234" s="41" t="e">
        <f t="shared" si="7"/>
        <v>#VALUE!</v>
      </c>
    </row>
    <row r="235" spans="1:6" x14ac:dyDescent="0.25">
      <c r="A235" s="95"/>
      <c r="B235" s="14"/>
      <c r="C235" s="5">
        <f t="shared" si="6"/>
        <v>0</v>
      </c>
      <c r="D235" s="41" t="e">
        <f>COUNTIFS('Score Data Entry'!$H$28:$H$505,Results!B242,'Score Data Entry'!$A$28:$A$511,"s")</f>
        <v>#VALUE!</v>
      </c>
      <c r="E235" s="41" t="e">
        <f>COUNTIFS('Score Data Entry'!$H$28:$H$505,Results!$B242,'Score Data Entry'!$A$28:$A$511,"w")</f>
        <v>#VALUE!</v>
      </c>
      <c r="F235" s="41" t="e">
        <f t="shared" si="7"/>
        <v>#VALUE!</v>
      </c>
    </row>
    <row r="236" spans="1:6" x14ac:dyDescent="0.25">
      <c r="A236" s="95"/>
      <c r="B236" s="14"/>
      <c r="C236" s="5">
        <f t="shared" si="6"/>
        <v>0</v>
      </c>
      <c r="D236" s="41" t="e">
        <f>COUNTIFS('Score Data Entry'!$H$28:$H$505,Results!B243,'Score Data Entry'!$A$28:$A$511,"s")</f>
        <v>#VALUE!</v>
      </c>
      <c r="E236" s="41" t="e">
        <f>COUNTIFS('Score Data Entry'!$H$28:$H$505,Results!$B243,'Score Data Entry'!$A$28:$A$511,"w")</f>
        <v>#VALUE!</v>
      </c>
      <c r="F236" s="41" t="e">
        <f t="shared" si="7"/>
        <v>#VALUE!</v>
      </c>
    </row>
    <row r="237" spans="1:6" x14ac:dyDescent="0.25">
      <c r="A237" s="95"/>
      <c r="B237" s="14"/>
      <c r="C237" s="5">
        <f t="shared" si="6"/>
        <v>0</v>
      </c>
      <c r="D237" s="41" t="e">
        <f>COUNTIFS('Score Data Entry'!$H$28:$H$505,Results!B244,'Score Data Entry'!$A$28:$A$511,"s")</f>
        <v>#VALUE!</v>
      </c>
      <c r="E237" s="41" t="e">
        <f>COUNTIFS('Score Data Entry'!$H$28:$H$505,Results!$B244,'Score Data Entry'!$A$28:$A$511,"w")</f>
        <v>#VALUE!</v>
      </c>
      <c r="F237" s="41" t="e">
        <f t="shared" si="7"/>
        <v>#VALUE!</v>
      </c>
    </row>
    <row r="238" spans="1:6" x14ac:dyDescent="0.25">
      <c r="A238" s="95"/>
      <c r="B238" s="14"/>
      <c r="C238" s="5">
        <f t="shared" si="6"/>
        <v>0</v>
      </c>
      <c r="D238" s="41" t="e">
        <f>COUNTIFS('Score Data Entry'!$H$28:$H$505,Results!B245,'Score Data Entry'!$A$28:$A$511,"s")</f>
        <v>#VALUE!</v>
      </c>
      <c r="E238" s="41" t="e">
        <f>COUNTIFS('Score Data Entry'!$H$28:$H$505,Results!$B245,'Score Data Entry'!$A$28:$A$511,"w")</f>
        <v>#VALUE!</v>
      </c>
      <c r="F238" s="41" t="e">
        <f t="shared" si="7"/>
        <v>#VALUE!</v>
      </c>
    </row>
    <row r="239" spans="1:6" x14ac:dyDescent="0.25">
      <c r="A239" s="95"/>
      <c r="B239" s="14"/>
      <c r="C239" s="5">
        <f t="shared" si="6"/>
        <v>0</v>
      </c>
      <c r="D239" s="41" t="e">
        <f>COUNTIFS('Score Data Entry'!$H$28:$H$505,Results!B246,'Score Data Entry'!$A$28:$A$511,"s")</f>
        <v>#VALUE!</v>
      </c>
      <c r="E239" s="41" t="e">
        <f>COUNTIFS('Score Data Entry'!$H$28:$H$505,Results!$B246,'Score Data Entry'!$A$28:$A$511,"w")</f>
        <v>#VALUE!</v>
      </c>
      <c r="F239" s="41" t="e">
        <f t="shared" si="7"/>
        <v>#VALUE!</v>
      </c>
    </row>
    <row r="240" spans="1:6" x14ac:dyDescent="0.25">
      <c r="A240" s="95"/>
      <c r="B240" s="14"/>
      <c r="C240" s="5">
        <f t="shared" si="6"/>
        <v>0</v>
      </c>
      <c r="D240" s="41" t="e">
        <f>COUNTIFS('Score Data Entry'!$H$28:$H$505,Results!B247,'Score Data Entry'!$A$28:$A$511,"s")</f>
        <v>#VALUE!</v>
      </c>
      <c r="E240" s="41" t="e">
        <f>COUNTIFS('Score Data Entry'!$H$28:$H$505,Results!$B247,'Score Data Entry'!$A$28:$A$511,"w")</f>
        <v>#VALUE!</v>
      </c>
      <c r="F240" s="41" t="e">
        <f t="shared" si="7"/>
        <v>#VALUE!</v>
      </c>
    </row>
    <row r="241" spans="1:6" x14ac:dyDescent="0.25">
      <c r="A241" s="95"/>
      <c r="B241" s="14"/>
      <c r="C241" s="5">
        <f t="shared" si="6"/>
        <v>0</v>
      </c>
      <c r="D241" s="41" t="e">
        <f>COUNTIFS('Score Data Entry'!$H$28:$H$505,Results!B248,'Score Data Entry'!$A$28:$A$511,"s")</f>
        <v>#VALUE!</v>
      </c>
      <c r="E241" s="41" t="e">
        <f>COUNTIFS('Score Data Entry'!$H$28:$H$505,Results!$B248,'Score Data Entry'!$A$28:$A$511,"w")</f>
        <v>#VALUE!</v>
      </c>
      <c r="F241" s="41" t="e">
        <f t="shared" si="7"/>
        <v>#VALUE!</v>
      </c>
    </row>
    <row r="242" spans="1:6" x14ac:dyDescent="0.25">
      <c r="A242" s="95"/>
      <c r="B242" s="14"/>
      <c r="C242" s="5">
        <f t="shared" si="6"/>
        <v>0</v>
      </c>
      <c r="D242" s="41" t="e">
        <f>COUNTIFS('Score Data Entry'!$H$28:$H$505,Results!B249,'Score Data Entry'!$A$28:$A$511,"s")</f>
        <v>#VALUE!</v>
      </c>
      <c r="E242" s="41" t="e">
        <f>COUNTIFS('Score Data Entry'!$H$28:$H$505,Results!$B249,'Score Data Entry'!$A$28:$A$511,"w")</f>
        <v>#VALUE!</v>
      </c>
      <c r="F242" s="41" t="e">
        <f t="shared" si="7"/>
        <v>#VALUE!</v>
      </c>
    </row>
    <row r="243" spans="1:6" x14ac:dyDescent="0.25">
      <c r="A243" s="95"/>
      <c r="B243" s="14"/>
      <c r="C243" s="5">
        <f t="shared" si="6"/>
        <v>0</v>
      </c>
      <c r="D243" s="41" t="e">
        <f>COUNTIFS('Score Data Entry'!$H$28:$H$505,Results!B250,'Score Data Entry'!$A$28:$A$511,"s")</f>
        <v>#VALUE!</v>
      </c>
      <c r="E243" s="41" t="e">
        <f>COUNTIFS('Score Data Entry'!$H$28:$H$505,Results!$B250,'Score Data Entry'!$A$28:$A$511,"w")</f>
        <v>#VALUE!</v>
      </c>
      <c r="F243" s="41" t="e">
        <f t="shared" si="7"/>
        <v>#VALUE!</v>
      </c>
    </row>
    <row r="244" spans="1:6" x14ac:dyDescent="0.25">
      <c r="A244" s="95"/>
      <c r="B244" s="14"/>
      <c r="C244" s="5">
        <f t="shared" si="6"/>
        <v>0</v>
      </c>
      <c r="D244" s="41" t="e">
        <f>COUNTIFS('Score Data Entry'!$H$28:$H$505,Results!B251,'Score Data Entry'!$A$28:$A$511,"s")</f>
        <v>#VALUE!</v>
      </c>
      <c r="E244" s="41" t="e">
        <f>COUNTIFS('Score Data Entry'!$H$28:$H$505,Results!$B251,'Score Data Entry'!$A$28:$A$511,"w")</f>
        <v>#VALUE!</v>
      </c>
      <c r="F244" s="41" t="e">
        <f t="shared" si="7"/>
        <v>#VALUE!</v>
      </c>
    </row>
    <row r="245" spans="1:6" x14ac:dyDescent="0.25">
      <c r="A245" s="95"/>
      <c r="B245" s="14"/>
      <c r="C245" s="5">
        <f t="shared" si="6"/>
        <v>0</v>
      </c>
      <c r="D245" s="41" t="e">
        <f>COUNTIFS('Score Data Entry'!$H$28:$H$505,Results!B252,'Score Data Entry'!$A$28:$A$511,"s")</f>
        <v>#VALUE!</v>
      </c>
      <c r="E245" s="41" t="e">
        <f>COUNTIFS('Score Data Entry'!$H$28:$H$505,Results!$B252,'Score Data Entry'!$A$28:$A$511,"w")</f>
        <v>#VALUE!</v>
      </c>
      <c r="F245" s="41" t="e">
        <f t="shared" si="7"/>
        <v>#VALUE!</v>
      </c>
    </row>
    <row r="246" spans="1:6" x14ac:dyDescent="0.25">
      <c r="A246" s="95"/>
      <c r="B246" s="14"/>
      <c r="C246" s="5">
        <f t="shared" si="6"/>
        <v>0</v>
      </c>
      <c r="D246" s="41" t="e">
        <f>COUNTIFS('Score Data Entry'!$H$28:$H$505,Results!B253,'Score Data Entry'!$A$28:$A$511,"s")</f>
        <v>#VALUE!</v>
      </c>
      <c r="E246" s="41" t="e">
        <f>COUNTIFS('Score Data Entry'!$H$28:$H$505,Results!$B253,'Score Data Entry'!$A$28:$A$511,"w")</f>
        <v>#VALUE!</v>
      </c>
      <c r="F246" s="41" t="e">
        <f t="shared" si="7"/>
        <v>#VALUE!</v>
      </c>
    </row>
    <row r="247" spans="1:6" x14ac:dyDescent="0.25">
      <c r="A247" s="95"/>
      <c r="B247" s="14"/>
      <c r="C247" s="5">
        <f t="shared" si="6"/>
        <v>0</v>
      </c>
      <c r="D247" s="41" t="e">
        <f>COUNTIFS('Score Data Entry'!$H$28:$H$505,Results!B254,'Score Data Entry'!$A$28:$A$511,"s")</f>
        <v>#VALUE!</v>
      </c>
      <c r="E247" s="41" t="e">
        <f>COUNTIFS('Score Data Entry'!$H$28:$H$505,Results!$B254,'Score Data Entry'!$A$28:$A$511,"w")</f>
        <v>#VALUE!</v>
      </c>
      <c r="F247" s="41" t="e">
        <f t="shared" si="7"/>
        <v>#VALUE!</v>
      </c>
    </row>
    <row r="248" spans="1:6" x14ac:dyDescent="0.25">
      <c r="A248" s="95"/>
      <c r="B248" s="14"/>
      <c r="C248" s="5">
        <f t="shared" si="6"/>
        <v>0</v>
      </c>
      <c r="D248" s="41" t="e">
        <f>COUNTIFS('Score Data Entry'!$H$28:$H$505,Results!B255,'Score Data Entry'!$A$28:$A$511,"s")</f>
        <v>#VALUE!</v>
      </c>
      <c r="E248" s="41" t="e">
        <f>COUNTIFS('Score Data Entry'!$H$28:$H$505,Results!$B255,'Score Data Entry'!$A$28:$A$511,"w")</f>
        <v>#VALUE!</v>
      </c>
      <c r="F248" s="41" t="e">
        <f t="shared" si="7"/>
        <v>#VALUE!</v>
      </c>
    </row>
    <row r="249" spans="1:6" x14ac:dyDescent="0.25">
      <c r="A249" s="95"/>
      <c r="B249" s="14"/>
      <c r="C249" s="5">
        <f t="shared" si="6"/>
        <v>0</v>
      </c>
      <c r="D249" s="41" t="e">
        <f>COUNTIFS('Score Data Entry'!$H$28:$H$505,Results!B256,'Score Data Entry'!$A$28:$A$511,"s")</f>
        <v>#VALUE!</v>
      </c>
      <c r="E249" s="41" t="e">
        <f>COUNTIFS('Score Data Entry'!$H$28:$H$505,Results!$B256,'Score Data Entry'!$A$28:$A$511,"w")</f>
        <v>#VALUE!</v>
      </c>
      <c r="F249" s="41" t="e">
        <f t="shared" si="7"/>
        <v>#VALUE!</v>
      </c>
    </row>
    <row r="250" spans="1:6" x14ac:dyDescent="0.25">
      <c r="A250" s="95"/>
      <c r="B250" s="14"/>
      <c r="C250" s="5">
        <f t="shared" si="6"/>
        <v>0</v>
      </c>
      <c r="D250" s="41" t="e">
        <f>COUNTIFS('Score Data Entry'!$H$28:$H$505,Results!B257,'Score Data Entry'!$A$28:$A$511,"s")</f>
        <v>#VALUE!</v>
      </c>
      <c r="E250" s="41" t="e">
        <f>COUNTIFS('Score Data Entry'!$H$28:$H$505,Results!$B257,'Score Data Entry'!$A$28:$A$511,"w")</f>
        <v>#VALUE!</v>
      </c>
      <c r="F250" s="41" t="e">
        <f t="shared" si="7"/>
        <v>#VALUE!</v>
      </c>
    </row>
    <row r="251" spans="1:6" x14ac:dyDescent="0.25">
      <c r="A251" s="95"/>
      <c r="B251" s="14"/>
      <c r="C251" s="5">
        <f t="shared" si="6"/>
        <v>0</v>
      </c>
      <c r="D251" s="41" t="e">
        <f>COUNTIFS('Score Data Entry'!$H$28:$H$505,Results!B258,'Score Data Entry'!$A$28:$A$511,"s")</f>
        <v>#VALUE!</v>
      </c>
      <c r="E251" s="41" t="e">
        <f>COUNTIFS('Score Data Entry'!$H$28:$H$505,Results!$B258,'Score Data Entry'!$A$28:$A$511,"w")</f>
        <v>#VALUE!</v>
      </c>
      <c r="F251" s="41" t="e">
        <f t="shared" si="7"/>
        <v>#VALUE!</v>
      </c>
    </row>
    <row r="252" spans="1:6" x14ac:dyDescent="0.25">
      <c r="A252" s="95"/>
      <c r="B252" s="14"/>
      <c r="C252" s="5">
        <f t="shared" si="6"/>
        <v>0</v>
      </c>
      <c r="D252" s="41" t="e">
        <f>COUNTIFS('Score Data Entry'!$H$28:$H$505,Results!B259,'Score Data Entry'!$A$28:$A$511,"s")</f>
        <v>#VALUE!</v>
      </c>
      <c r="E252" s="41" t="e">
        <f>COUNTIFS('Score Data Entry'!$H$28:$H$505,Results!$B259,'Score Data Entry'!$A$28:$A$511,"w")</f>
        <v>#VALUE!</v>
      </c>
      <c r="F252" s="41" t="e">
        <f t="shared" si="7"/>
        <v>#VALUE!</v>
      </c>
    </row>
    <row r="253" spans="1:6" x14ac:dyDescent="0.25">
      <c r="A253" s="95"/>
      <c r="B253" s="14"/>
      <c r="C253" s="5">
        <f t="shared" si="6"/>
        <v>0</v>
      </c>
      <c r="D253" s="41" t="e">
        <f>COUNTIFS('Score Data Entry'!$H$28:$H$505,Results!B260,'Score Data Entry'!$A$28:$A$511,"s")</f>
        <v>#VALUE!</v>
      </c>
      <c r="E253" s="41" t="e">
        <f>COUNTIFS('Score Data Entry'!$H$28:$H$505,Results!$B260,'Score Data Entry'!$A$28:$A$511,"w")</f>
        <v>#VALUE!</v>
      </c>
      <c r="F253" s="41" t="e">
        <f t="shared" si="7"/>
        <v>#VALUE!</v>
      </c>
    </row>
    <row r="254" spans="1:6" x14ac:dyDescent="0.25">
      <c r="A254" s="95"/>
      <c r="B254" s="14"/>
      <c r="C254" s="5">
        <f t="shared" si="6"/>
        <v>0</v>
      </c>
      <c r="D254" s="41" t="e">
        <f>COUNTIFS('Score Data Entry'!$H$28:$H$505,Results!B261,'Score Data Entry'!$A$28:$A$511,"s")</f>
        <v>#VALUE!</v>
      </c>
      <c r="E254" s="41" t="e">
        <f>COUNTIFS('Score Data Entry'!$H$28:$H$505,Results!$B261,'Score Data Entry'!$A$28:$A$511,"w")</f>
        <v>#VALUE!</v>
      </c>
      <c r="F254" s="41" t="e">
        <f t="shared" si="7"/>
        <v>#VALUE!</v>
      </c>
    </row>
    <row r="255" spans="1:6" x14ac:dyDescent="0.25">
      <c r="A255" s="95"/>
      <c r="B255" s="14"/>
      <c r="C255" s="5">
        <f t="shared" si="6"/>
        <v>0</v>
      </c>
      <c r="D255" s="41" t="e">
        <f>COUNTIFS('Score Data Entry'!$H$28:$H$505,Results!B262,'Score Data Entry'!$A$28:$A$511,"s")</f>
        <v>#VALUE!</v>
      </c>
      <c r="E255" s="41" t="e">
        <f>COUNTIFS('Score Data Entry'!$H$28:$H$505,Results!$B262,'Score Data Entry'!$A$28:$A$511,"w")</f>
        <v>#VALUE!</v>
      </c>
      <c r="F255" s="41" t="e">
        <f t="shared" si="7"/>
        <v>#VALUE!</v>
      </c>
    </row>
    <row r="256" spans="1:6" x14ac:dyDescent="0.25">
      <c r="A256" s="95"/>
      <c r="B256" s="14"/>
      <c r="C256" s="5">
        <f t="shared" si="6"/>
        <v>0</v>
      </c>
      <c r="D256" s="41" t="e">
        <f>COUNTIFS('Score Data Entry'!$H$28:$H$505,Results!B263,'Score Data Entry'!$A$28:$A$511,"s")</f>
        <v>#VALUE!</v>
      </c>
      <c r="E256" s="41" t="e">
        <f>COUNTIFS('Score Data Entry'!$H$28:$H$505,Results!$B263,'Score Data Entry'!$A$28:$A$511,"w")</f>
        <v>#VALUE!</v>
      </c>
      <c r="F256" s="41" t="e">
        <f t="shared" si="7"/>
        <v>#VALUE!</v>
      </c>
    </row>
    <row r="257" spans="1:6" x14ac:dyDescent="0.25">
      <c r="A257" s="95"/>
      <c r="B257" s="14"/>
      <c r="C257" s="5">
        <f t="shared" si="6"/>
        <v>0</v>
      </c>
      <c r="D257" s="41" t="e">
        <f>COUNTIFS('Score Data Entry'!$H$28:$H$505,Results!B264,'Score Data Entry'!$A$28:$A$511,"s")</f>
        <v>#VALUE!</v>
      </c>
      <c r="E257" s="41" t="e">
        <f>COUNTIFS('Score Data Entry'!$H$28:$H$505,Results!$B264,'Score Data Entry'!$A$28:$A$511,"w")</f>
        <v>#VALUE!</v>
      </c>
      <c r="F257" s="41" t="e">
        <f t="shared" si="7"/>
        <v>#VALUE!</v>
      </c>
    </row>
    <row r="258" spans="1:6" x14ac:dyDescent="0.25">
      <c r="A258" s="95"/>
      <c r="B258" s="14"/>
      <c r="C258" s="5">
        <f t="shared" si="6"/>
        <v>0</v>
      </c>
      <c r="D258" s="41" t="e">
        <f>COUNTIFS('Score Data Entry'!$H$28:$H$505,Results!B265,'Score Data Entry'!$A$28:$A$511,"s")</f>
        <v>#VALUE!</v>
      </c>
      <c r="E258" s="41" t="e">
        <f>COUNTIFS('Score Data Entry'!$H$28:$H$505,Results!$B265,'Score Data Entry'!$A$28:$A$511,"w")</f>
        <v>#VALUE!</v>
      </c>
      <c r="F258" s="41" t="e">
        <f t="shared" si="7"/>
        <v>#VALUE!</v>
      </c>
    </row>
    <row r="259" spans="1:6" x14ac:dyDescent="0.25">
      <c r="A259" s="95"/>
      <c r="B259" s="14"/>
      <c r="C259" s="5">
        <f t="shared" si="6"/>
        <v>0</v>
      </c>
      <c r="D259" s="41" t="e">
        <f>COUNTIFS('Score Data Entry'!$H$28:$H$505,Results!B266,'Score Data Entry'!$A$28:$A$511,"s")</f>
        <v>#VALUE!</v>
      </c>
      <c r="E259" s="41" t="e">
        <f>COUNTIFS('Score Data Entry'!$H$28:$H$505,Results!$B266,'Score Data Entry'!$A$28:$A$511,"w")</f>
        <v>#VALUE!</v>
      </c>
      <c r="F259" s="41" t="e">
        <f t="shared" si="7"/>
        <v>#VALUE!</v>
      </c>
    </row>
    <row r="260" spans="1:6" x14ac:dyDescent="0.25">
      <c r="A260" s="95"/>
      <c r="B260" s="14"/>
      <c r="C260" s="5">
        <f t="shared" si="6"/>
        <v>0</v>
      </c>
      <c r="D260" s="41" t="e">
        <f>COUNTIFS('Score Data Entry'!$H$28:$H$505,Results!B267,'Score Data Entry'!$A$28:$A$511,"s")</f>
        <v>#VALUE!</v>
      </c>
      <c r="E260" s="41" t="e">
        <f>COUNTIFS('Score Data Entry'!$H$28:$H$505,Results!$B267,'Score Data Entry'!$A$28:$A$511,"w")</f>
        <v>#VALUE!</v>
      </c>
      <c r="F260" s="41" t="e">
        <f t="shared" si="7"/>
        <v>#VALUE!</v>
      </c>
    </row>
    <row r="261" spans="1:6" x14ac:dyDescent="0.25">
      <c r="A261" s="95"/>
      <c r="B261" s="14"/>
      <c r="C261" s="5">
        <f t="shared" si="6"/>
        <v>0</v>
      </c>
      <c r="D261" s="41" t="e">
        <f>COUNTIFS('Score Data Entry'!$H$28:$H$505,Results!B268,'Score Data Entry'!$A$28:$A$511,"s")</f>
        <v>#VALUE!</v>
      </c>
      <c r="E261" s="41" t="e">
        <f>COUNTIFS('Score Data Entry'!$H$28:$H$505,Results!$B268,'Score Data Entry'!$A$28:$A$511,"w")</f>
        <v>#VALUE!</v>
      </c>
      <c r="F261" s="41" t="e">
        <f t="shared" si="7"/>
        <v>#VALUE!</v>
      </c>
    </row>
    <row r="262" spans="1:6" x14ac:dyDescent="0.25">
      <c r="A262" s="95"/>
      <c r="B262" s="14"/>
      <c r="C262" s="5">
        <f t="shared" si="6"/>
        <v>0</v>
      </c>
      <c r="D262" s="41" t="e">
        <f>COUNTIFS('Score Data Entry'!$H$28:$H$505,Results!B269,'Score Data Entry'!$A$28:$A$511,"s")</f>
        <v>#VALUE!</v>
      </c>
      <c r="E262" s="41" t="e">
        <f>COUNTIFS('Score Data Entry'!$H$28:$H$505,Results!$B269,'Score Data Entry'!$A$28:$A$511,"w")</f>
        <v>#VALUE!</v>
      </c>
      <c r="F262" s="41" t="e">
        <f t="shared" si="7"/>
        <v>#VALUE!</v>
      </c>
    </row>
    <row r="263" spans="1:6" x14ac:dyDescent="0.25">
      <c r="A263" s="95"/>
      <c r="B263" s="14"/>
      <c r="C263" s="5">
        <f t="shared" si="6"/>
        <v>0</v>
      </c>
      <c r="D263" s="41" t="e">
        <f>COUNTIFS('Score Data Entry'!$H$28:$H$505,Results!B270,'Score Data Entry'!$A$28:$A$511,"s")</f>
        <v>#VALUE!</v>
      </c>
      <c r="E263" s="41" t="e">
        <f>COUNTIFS('Score Data Entry'!$H$28:$H$505,Results!$B270,'Score Data Entry'!$A$28:$A$511,"w")</f>
        <v>#VALUE!</v>
      </c>
      <c r="F263" s="41" t="e">
        <f t="shared" si="7"/>
        <v>#VALUE!</v>
      </c>
    </row>
    <row r="264" spans="1:6" x14ac:dyDescent="0.25">
      <c r="A264" s="95"/>
      <c r="B264" s="14"/>
      <c r="C264" s="5">
        <f t="shared" si="6"/>
        <v>0</v>
      </c>
      <c r="D264" s="41" t="e">
        <f>COUNTIFS('Score Data Entry'!$H$28:$H$505,Results!B271,'Score Data Entry'!$A$28:$A$511,"s")</f>
        <v>#VALUE!</v>
      </c>
      <c r="E264" s="41" t="e">
        <f>COUNTIFS('Score Data Entry'!$H$28:$H$505,Results!$B271,'Score Data Entry'!$A$28:$A$511,"w")</f>
        <v>#VALUE!</v>
      </c>
      <c r="F264" s="41" t="e">
        <f t="shared" si="7"/>
        <v>#VALUE!</v>
      </c>
    </row>
    <row r="265" spans="1:6" x14ac:dyDescent="0.25">
      <c r="A265" s="95"/>
      <c r="B265" s="14"/>
      <c r="C265" s="5">
        <f t="shared" si="6"/>
        <v>0</v>
      </c>
      <c r="D265" s="41" t="e">
        <f>COUNTIFS('Score Data Entry'!$H$28:$H$505,Results!B272,'Score Data Entry'!$A$28:$A$511,"s")</f>
        <v>#VALUE!</v>
      </c>
      <c r="E265" s="41" t="e">
        <f>COUNTIFS('Score Data Entry'!$H$28:$H$505,Results!$B272,'Score Data Entry'!$A$28:$A$511,"w")</f>
        <v>#VALUE!</v>
      </c>
      <c r="F265" s="41" t="e">
        <f t="shared" si="7"/>
        <v>#VALUE!</v>
      </c>
    </row>
    <row r="266" spans="1:6" x14ac:dyDescent="0.25">
      <c r="A266" s="95"/>
      <c r="B266" s="14"/>
      <c r="C266" s="5">
        <f t="shared" ref="C266:C329" si="8">SUMIF(player,A266,Tournament_Points)</f>
        <v>0</v>
      </c>
      <c r="D266" s="41" t="e">
        <f>COUNTIFS('Score Data Entry'!$H$28:$H$505,Results!B273,'Score Data Entry'!$A$28:$A$511,"s")</f>
        <v>#VALUE!</v>
      </c>
      <c r="E266" s="41" t="e">
        <f>COUNTIFS('Score Data Entry'!$H$28:$H$505,Results!$B273,'Score Data Entry'!$A$28:$A$511,"w")</f>
        <v>#VALUE!</v>
      </c>
      <c r="F266" s="41" t="e">
        <f t="shared" ref="F266:F329" si="9">SUM(D266:E266)</f>
        <v>#VALUE!</v>
      </c>
    </row>
    <row r="267" spans="1:6" x14ac:dyDescent="0.25">
      <c r="A267" s="95"/>
      <c r="B267" s="14"/>
      <c r="C267" s="5">
        <f t="shared" si="8"/>
        <v>0</v>
      </c>
      <c r="D267" s="41" t="e">
        <f>COUNTIFS('Score Data Entry'!$H$28:$H$505,Results!B274,'Score Data Entry'!$A$28:$A$511,"s")</f>
        <v>#VALUE!</v>
      </c>
      <c r="E267" s="41" t="e">
        <f>COUNTIFS('Score Data Entry'!$H$28:$H$505,Results!$B274,'Score Data Entry'!$A$28:$A$511,"w")</f>
        <v>#VALUE!</v>
      </c>
      <c r="F267" s="41" t="e">
        <f t="shared" si="9"/>
        <v>#VALUE!</v>
      </c>
    </row>
    <row r="268" spans="1:6" x14ac:dyDescent="0.25">
      <c r="A268" s="95"/>
      <c r="B268" s="14"/>
      <c r="C268" s="5">
        <f t="shared" si="8"/>
        <v>0</v>
      </c>
      <c r="D268" s="41" t="e">
        <f>COUNTIFS('Score Data Entry'!$H$28:$H$505,Results!B275,'Score Data Entry'!$A$28:$A$511,"s")</f>
        <v>#VALUE!</v>
      </c>
      <c r="E268" s="41" t="e">
        <f>COUNTIFS('Score Data Entry'!$H$28:$H$505,Results!$B275,'Score Data Entry'!$A$28:$A$511,"w")</f>
        <v>#VALUE!</v>
      </c>
      <c r="F268" s="41" t="e">
        <f t="shared" si="9"/>
        <v>#VALUE!</v>
      </c>
    </row>
    <row r="269" spans="1:6" x14ac:dyDescent="0.25">
      <c r="A269" s="95"/>
      <c r="B269" s="14"/>
      <c r="C269" s="5">
        <f t="shared" si="8"/>
        <v>0</v>
      </c>
      <c r="D269" s="41" t="e">
        <f>COUNTIFS('Score Data Entry'!$H$28:$H$505,Results!B276,'Score Data Entry'!$A$28:$A$511,"s")</f>
        <v>#VALUE!</v>
      </c>
      <c r="E269" s="41" t="e">
        <f>COUNTIFS('Score Data Entry'!$H$28:$H$505,Results!$B276,'Score Data Entry'!$A$28:$A$511,"w")</f>
        <v>#VALUE!</v>
      </c>
      <c r="F269" s="41" t="e">
        <f t="shared" si="9"/>
        <v>#VALUE!</v>
      </c>
    </row>
    <row r="270" spans="1:6" x14ac:dyDescent="0.25">
      <c r="A270" s="95"/>
      <c r="B270" s="14"/>
      <c r="C270" s="5">
        <f t="shared" si="8"/>
        <v>0</v>
      </c>
      <c r="D270" s="41" t="e">
        <f>COUNTIFS('Score Data Entry'!$H$28:$H$505,Results!B277,'Score Data Entry'!$A$28:$A$511,"s")</f>
        <v>#VALUE!</v>
      </c>
      <c r="E270" s="41" t="e">
        <f>COUNTIFS('Score Data Entry'!$H$28:$H$505,Results!$B277,'Score Data Entry'!$A$28:$A$511,"w")</f>
        <v>#VALUE!</v>
      </c>
      <c r="F270" s="41" t="e">
        <f t="shared" si="9"/>
        <v>#VALUE!</v>
      </c>
    </row>
    <row r="271" spans="1:6" x14ac:dyDescent="0.25">
      <c r="A271" s="95"/>
      <c r="B271" s="14"/>
      <c r="C271" s="5">
        <f t="shared" si="8"/>
        <v>0</v>
      </c>
      <c r="D271" s="41" t="e">
        <f>COUNTIFS('Score Data Entry'!$H$28:$H$505,Results!B278,'Score Data Entry'!$A$28:$A$511,"s")</f>
        <v>#VALUE!</v>
      </c>
      <c r="E271" s="41" t="e">
        <f>COUNTIFS('Score Data Entry'!$H$28:$H$505,Results!$B278,'Score Data Entry'!$A$28:$A$511,"w")</f>
        <v>#VALUE!</v>
      </c>
      <c r="F271" s="41" t="e">
        <f t="shared" si="9"/>
        <v>#VALUE!</v>
      </c>
    </row>
    <row r="272" spans="1:6" x14ac:dyDescent="0.25">
      <c r="A272" s="95"/>
      <c r="B272" s="14"/>
      <c r="C272" s="5">
        <f t="shared" si="8"/>
        <v>0</v>
      </c>
      <c r="D272" s="41" t="e">
        <f>COUNTIFS('Score Data Entry'!$H$28:$H$505,Results!B279,'Score Data Entry'!$A$28:$A$511,"s")</f>
        <v>#VALUE!</v>
      </c>
      <c r="E272" s="41" t="e">
        <f>COUNTIFS('Score Data Entry'!$H$28:$H$505,Results!$B279,'Score Data Entry'!$A$28:$A$511,"w")</f>
        <v>#VALUE!</v>
      </c>
      <c r="F272" s="41" t="e">
        <f t="shared" si="9"/>
        <v>#VALUE!</v>
      </c>
    </row>
    <row r="273" spans="1:6" x14ac:dyDescent="0.25">
      <c r="A273" s="95"/>
      <c r="B273" s="14"/>
      <c r="C273" s="5">
        <f t="shared" si="8"/>
        <v>0</v>
      </c>
      <c r="D273" s="41" t="e">
        <f>COUNTIFS('Score Data Entry'!$H$28:$H$505,Results!B280,'Score Data Entry'!$A$28:$A$511,"s")</f>
        <v>#VALUE!</v>
      </c>
      <c r="E273" s="41" t="e">
        <f>COUNTIFS('Score Data Entry'!$H$28:$H$505,Results!$B280,'Score Data Entry'!$A$28:$A$511,"w")</f>
        <v>#VALUE!</v>
      </c>
      <c r="F273" s="41" t="e">
        <f t="shared" si="9"/>
        <v>#VALUE!</v>
      </c>
    </row>
    <row r="274" spans="1:6" x14ac:dyDescent="0.25">
      <c r="A274" s="95"/>
      <c r="B274" s="14"/>
      <c r="C274" s="5">
        <f t="shared" si="8"/>
        <v>0</v>
      </c>
      <c r="D274" s="41" t="e">
        <f>COUNTIFS('Score Data Entry'!$H$28:$H$505,Results!B281,'Score Data Entry'!$A$28:$A$511,"s")</f>
        <v>#VALUE!</v>
      </c>
      <c r="E274" s="41" t="e">
        <f>COUNTIFS('Score Data Entry'!$H$28:$H$505,Results!$B281,'Score Data Entry'!$A$28:$A$511,"w")</f>
        <v>#VALUE!</v>
      </c>
      <c r="F274" s="41" t="e">
        <f t="shared" si="9"/>
        <v>#VALUE!</v>
      </c>
    </row>
    <row r="275" spans="1:6" x14ac:dyDescent="0.25">
      <c r="A275" s="95"/>
      <c r="B275" s="14"/>
      <c r="C275" s="5">
        <f t="shared" si="8"/>
        <v>0</v>
      </c>
      <c r="D275" s="41" t="e">
        <f>COUNTIFS('Score Data Entry'!$H$28:$H$505,Results!B282,'Score Data Entry'!$A$28:$A$511,"s")</f>
        <v>#VALUE!</v>
      </c>
      <c r="E275" s="41" t="e">
        <f>COUNTIFS('Score Data Entry'!$H$28:$H$505,Results!$B282,'Score Data Entry'!$A$28:$A$511,"w")</f>
        <v>#VALUE!</v>
      </c>
      <c r="F275" s="41" t="e">
        <f t="shared" si="9"/>
        <v>#VALUE!</v>
      </c>
    </row>
    <row r="276" spans="1:6" x14ac:dyDescent="0.25">
      <c r="A276" s="95"/>
      <c r="B276" s="14"/>
      <c r="C276" s="5">
        <f t="shared" si="8"/>
        <v>0</v>
      </c>
      <c r="D276" s="41" t="e">
        <f>COUNTIFS('Score Data Entry'!$H$28:$H$505,Results!B283,'Score Data Entry'!$A$28:$A$511,"s")</f>
        <v>#VALUE!</v>
      </c>
      <c r="E276" s="41" t="e">
        <f>COUNTIFS('Score Data Entry'!$H$28:$H$505,Results!$B283,'Score Data Entry'!$A$28:$A$511,"w")</f>
        <v>#VALUE!</v>
      </c>
      <c r="F276" s="41" t="e">
        <f t="shared" si="9"/>
        <v>#VALUE!</v>
      </c>
    </row>
    <row r="277" spans="1:6" x14ac:dyDescent="0.25">
      <c r="A277" s="95"/>
      <c r="B277" s="14"/>
      <c r="C277" s="5">
        <f t="shared" si="8"/>
        <v>0</v>
      </c>
      <c r="D277" s="41" t="e">
        <f>COUNTIFS('Score Data Entry'!$H$28:$H$505,Results!B284,'Score Data Entry'!$A$28:$A$511,"s")</f>
        <v>#VALUE!</v>
      </c>
      <c r="E277" s="41" t="e">
        <f>COUNTIFS('Score Data Entry'!$H$28:$H$505,Results!$B284,'Score Data Entry'!$A$28:$A$511,"w")</f>
        <v>#VALUE!</v>
      </c>
      <c r="F277" s="41" t="e">
        <f t="shared" si="9"/>
        <v>#VALUE!</v>
      </c>
    </row>
    <row r="278" spans="1:6" x14ac:dyDescent="0.25">
      <c r="A278" s="95"/>
      <c r="B278" s="14"/>
      <c r="C278" s="5">
        <f t="shared" si="8"/>
        <v>0</v>
      </c>
      <c r="D278" s="41" t="e">
        <f>COUNTIFS('Score Data Entry'!$H$28:$H$505,Results!B285,'Score Data Entry'!$A$28:$A$511,"s")</f>
        <v>#VALUE!</v>
      </c>
      <c r="E278" s="41" t="e">
        <f>COUNTIFS('Score Data Entry'!$H$28:$H$505,Results!$B285,'Score Data Entry'!$A$28:$A$511,"w")</f>
        <v>#VALUE!</v>
      </c>
      <c r="F278" s="41" t="e">
        <f t="shared" si="9"/>
        <v>#VALUE!</v>
      </c>
    </row>
    <row r="279" spans="1:6" x14ac:dyDescent="0.25">
      <c r="A279" s="95"/>
      <c r="B279" s="14"/>
      <c r="C279" s="5">
        <f t="shared" si="8"/>
        <v>0</v>
      </c>
      <c r="D279" s="41" t="e">
        <f>COUNTIFS('Score Data Entry'!$H$28:$H$505,Results!B286,'Score Data Entry'!$A$28:$A$511,"s")</f>
        <v>#VALUE!</v>
      </c>
      <c r="E279" s="41" t="e">
        <f>COUNTIFS('Score Data Entry'!$H$28:$H$505,Results!$B286,'Score Data Entry'!$A$28:$A$511,"w")</f>
        <v>#VALUE!</v>
      </c>
      <c r="F279" s="41" t="e">
        <f t="shared" si="9"/>
        <v>#VALUE!</v>
      </c>
    </row>
    <row r="280" spans="1:6" x14ac:dyDescent="0.25">
      <c r="A280" s="95"/>
      <c r="B280" s="14"/>
      <c r="C280" s="5">
        <f t="shared" si="8"/>
        <v>0</v>
      </c>
      <c r="D280" s="41" t="e">
        <f>COUNTIFS('Score Data Entry'!$H$28:$H$505,Results!B287,'Score Data Entry'!$A$28:$A$511,"s")</f>
        <v>#VALUE!</v>
      </c>
      <c r="E280" s="41" t="e">
        <f>COUNTIFS('Score Data Entry'!$H$28:$H$505,Results!$B287,'Score Data Entry'!$A$28:$A$511,"w")</f>
        <v>#VALUE!</v>
      </c>
      <c r="F280" s="41" t="e">
        <f t="shared" si="9"/>
        <v>#VALUE!</v>
      </c>
    </row>
    <row r="281" spans="1:6" x14ac:dyDescent="0.25">
      <c r="A281" s="95"/>
      <c r="B281" s="14"/>
      <c r="C281" s="5">
        <f t="shared" si="8"/>
        <v>0</v>
      </c>
      <c r="D281" s="41" t="e">
        <f>COUNTIFS('Score Data Entry'!$H$28:$H$505,Results!B288,'Score Data Entry'!$A$28:$A$511,"s")</f>
        <v>#VALUE!</v>
      </c>
      <c r="E281" s="41" t="e">
        <f>COUNTIFS('Score Data Entry'!$H$28:$H$505,Results!$B288,'Score Data Entry'!$A$28:$A$511,"w")</f>
        <v>#VALUE!</v>
      </c>
      <c r="F281" s="41" t="e">
        <f t="shared" si="9"/>
        <v>#VALUE!</v>
      </c>
    </row>
    <row r="282" spans="1:6" x14ac:dyDescent="0.25">
      <c r="A282" s="95"/>
      <c r="B282" s="14"/>
      <c r="C282" s="5">
        <f t="shared" si="8"/>
        <v>0</v>
      </c>
      <c r="D282" s="41" t="e">
        <f>COUNTIFS('Score Data Entry'!$H$28:$H$505,Results!B289,'Score Data Entry'!$A$28:$A$511,"s")</f>
        <v>#VALUE!</v>
      </c>
      <c r="E282" s="41" t="e">
        <f>COUNTIFS('Score Data Entry'!$H$28:$H$505,Results!$B289,'Score Data Entry'!$A$28:$A$511,"w")</f>
        <v>#VALUE!</v>
      </c>
      <c r="F282" s="41" t="e">
        <f t="shared" si="9"/>
        <v>#VALUE!</v>
      </c>
    </row>
    <row r="283" spans="1:6" x14ac:dyDescent="0.25">
      <c r="A283" s="95"/>
      <c r="B283" s="14"/>
      <c r="C283" s="5">
        <f t="shared" si="8"/>
        <v>0</v>
      </c>
      <c r="D283" s="41" t="e">
        <f>COUNTIFS('Score Data Entry'!$H$28:$H$505,Results!B290,'Score Data Entry'!$A$28:$A$511,"s")</f>
        <v>#VALUE!</v>
      </c>
      <c r="E283" s="41" t="e">
        <f>COUNTIFS('Score Data Entry'!$H$28:$H$505,Results!$B290,'Score Data Entry'!$A$28:$A$511,"w")</f>
        <v>#VALUE!</v>
      </c>
      <c r="F283" s="41" t="e">
        <f t="shared" si="9"/>
        <v>#VALUE!</v>
      </c>
    </row>
    <row r="284" spans="1:6" x14ac:dyDescent="0.25">
      <c r="A284" s="95"/>
      <c r="B284" s="14"/>
      <c r="C284" s="5">
        <f t="shared" si="8"/>
        <v>0</v>
      </c>
      <c r="D284" s="41" t="e">
        <f>COUNTIFS('Score Data Entry'!$H$28:$H$505,Results!B291,'Score Data Entry'!$A$28:$A$511,"s")</f>
        <v>#VALUE!</v>
      </c>
      <c r="E284" s="41" t="e">
        <f>COUNTIFS('Score Data Entry'!$H$28:$H$505,Results!$B291,'Score Data Entry'!$A$28:$A$511,"w")</f>
        <v>#VALUE!</v>
      </c>
      <c r="F284" s="41" t="e">
        <f t="shared" si="9"/>
        <v>#VALUE!</v>
      </c>
    </row>
    <row r="285" spans="1:6" x14ac:dyDescent="0.25">
      <c r="A285" s="95"/>
      <c r="B285" s="14"/>
      <c r="C285" s="5">
        <f t="shared" si="8"/>
        <v>0</v>
      </c>
      <c r="D285" s="41" t="e">
        <f>COUNTIFS('Score Data Entry'!$H$28:$H$505,Results!B292,'Score Data Entry'!$A$28:$A$511,"s")</f>
        <v>#VALUE!</v>
      </c>
      <c r="E285" s="41" t="e">
        <f>COUNTIFS('Score Data Entry'!$H$28:$H$505,Results!$B292,'Score Data Entry'!$A$28:$A$511,"w")</f>
        <v>#VALUE!</v>
      </c>
      <c r="F285" s="41" t="e">
        <f t="shared" si="9"/>
        <v>#VALUE!</v>
      </c>
    </row>
    <row r="286" spans="1:6" x14ac:dyDescent="0.25">
      <c r="A286" s="95"/>
      <c r="B286" s="14"/>
      <c r="C286" s="5">
        <f t="shared" si="8"/>
        <v>0</v>
      </c>
      <c r="D286" s="41" t="e">
        <f>COUNTIFS('Score Data Entry'!$H$28:$H$505,Results!B293,'Score Data Entry'!$A$28:$A$511,"s")</f>
        <v>#VALUE!</v>
      </c>
      <c r="E286" s="41" t="e">
        <f>COUNTIFS('Score Data Entry'!$H$28:$H$505,Results!$B293,'Score Data Entry'!$A$28:$A$511,"w")</f>
        <v>#VALUE!</v>
      </c>
      <c r="F286" s="41" t="e">
        <f t="shared" si="9"/>
        <v>#VALUE!</v>
      </c>
    </row>
    <row r="287" spans="1:6" x14ac:dyDescent="0.25">
      <c r="A287" s="95"/>
      <c r="B287" s="14"/>
      <c r="C287" s="5">
        <f t="shared" si="8"/>
        <v>0</v>
      </c>
      <c r="D287" s="41" t="e">
        <f>COUNTIFS('Score Data Entry'!$H$28:$H$505,Results!B294,'Score Data Entry'!$A$28:$A$511,"s")</f>
        <v>#VALUE!</v>
      </c>
      <c r="E287" s="41" t="e">
        <f>COUNTIFS('Score Data Entry'!$H$28:$H$505,Results!$B294,'Score Data Entry'!$A$28:$A$511,"w")</f>
        <v>#VALUE!</v>
      </c>
      <c r="F287" s="41" t="e">
        <f t="shared" si="9"/>
        <v>#VALUE!</v>
      </c>
    </row>
    <row r="288" spans="1:6" x14ac:dyDescent="0.25">
      <c r="A288" s="95"/>
      <c r="B288" s="14"/>
      <c r="C288" s="5">
        <f t="shared" si="8"/>
        <v>0</v>
      </c>
      <c r="D288" s="41" t="e">
        <f>COUNTIFS('Score Data Entry'!$H$28:$H$505,Results!B295,'Score Data Entry'!$A$28:$A$511,"s")</f>
        <v>#VALUE!</v>
      </c>
      <c r="E288" s="41" t="e">
        <f>COUNTIFS('Score Data Entry'!$H$28:$H$505,Results!$B295,'Score Data Entry'!$A$28:$A$511,"w")</f>
        <v>#VALUE!</v>
      </c>
      <c r="F288" s="41" t="e">
        <f t="shared" si="9"/>
        <v>#VALUE!</v>
      </c>
    </row>
    <row r="289" spans="1:6" x14ac:dyDescent="0.25">
      <c r="A289" s="95"/>
      <c r="B289" s="14"/>
      <c r="C289" s="5">
        <f t="shared" si="8"/>
        <v>0</v>
      </c>
      <c r="D289" s="41" t="e">
        <f>COUNTIFS('Score Data Entry'!$H$28:$H$505,Results!B296,'Score Data Entry'!$A$28:$A$511,"s")</f>
        <v>#VALUE!</v>
      </c>
      <c r="E289" s="41" t="e">
        <f>COUNTIFS('Score Data Entry'!$H$28:$H$505,Results!$B296,'Score Data Entry'!$A$28:$A$511,"w")</f>
        <v>#VALUE!</v>
      </c>
      <c r="F289" s="41" t="e">
        <f t="shared" si="9"/>
        <v>#VALUE!</v>
      </c>
    </row>
    <row r="290" spans="1:6" x14ac:dyDescent="0.25">
      <c r="A290" s="95"/>
      <c r="B290" s="14"/>
      <c r="C290" s="5">
        <f t="shared" si="8"/>
        <v>0</v>
      </c>
      <c r="D290" s="41" t="e">
        <f>COUNTIFS('Score Data Entry'!$H$28:$H$505,Results!B297,'Score Data Entry'!$A$28:$A$511,"s")</f>
        <v>#VALUE!</v>
      </c>
      <c r="E290" s="41" t="e">
        <f>COUNTIFS('Score Data Entry'!$H$28:$H$505,Results!$B297,'Score Data Entry'!$A$28:$A$511,"w")</f>
        <v>#VALUE!</v>
      </c>
      <c r="F290" s="41" t="e">
        <f t="shared" si="9"/>
        <v>#VALUE!</v>
      </c>
    </row>
    <row r="291" spans="1:6" x14ac:dyDescent="0.25">
      <c r="A291" s="95"/>
      <c r="B291" s="14"/>
      <c r="C291" s="5">
        <f t="shared" si="8"/>
        <v>0</v>
      </c>
      <c r="D291" s="41" t="e">
        <f>COUNTIFS('Score Data Entry'!$H$28:$H$505,Results!B298,'Score Data Entry'!$A$28:$A$511,"s")</f>
        <v>#VALUE!</v>
      </c>
      <c r="E291" s="41" t="e">
        <f>COUNTIFS('Score Data Entry'!$H$28:$H$505,Results!$B298,'Score Data Entry'!$A$28:$A$511,"w")</f>
        <v>#VALUE!</v>
      </c>
      <c r="F291" s="41" t="e">
        <f t="shared" si="9"/>
        <v>#VALUE!</v>
      </c>
    </row>
    <row r="292" spans="1:6" x14ac:dyDescent="0.25">
      <c r="A292" s="95"/>
      <c r="B292" s="14"/>
      <c r="C292" s="5">
        <f t="shared" si="8"/>
        <v>0</v>
      </c>
      <c r="D292" s="41" t="e">
        <f>COUNTIFS('Score Data Entry'!$H$28:$H$505,Results!B299,'Score Data Entry'!$A$28:$A$511,"s")</f>
        <v>#VALUE!</v>
      </c>
      <c r="E292" s="41" t="e">
        <f>COUNTIFS('Score Data Entry'!$H$28:$H$505,Results!$B299,'Score Data Entry'!$A$28:$A$511,"w")</f>
        <v>#VALUE!</v>
      </c>
      <c r="F292" s="41" t="e">
        <f t="shared" si="9"/>
        <v>#VALUE!</v>
      </c>
    </row>
    <row r="293" spans="1:6" x14ac:dyDescent="0.25">
      <c r="A293" s="95"/>
      <c r="B293" s="14"/>
      <c r="C293" s="5">
        <f t="shared" si="8"/>
        <v>0</v>
      </c>
      <c r="D293" s="41" t="e">
        <f>COUNTIFS('Score Data Entry'!$H$28:$H$505,Results!B300,'Score Data Entry'!$A$28:$A$511,"s")</f>
        <v>#VALUE!</v>
      </c>
      <c r="E293" s="41" t="e">
        <f>COUNTIFS('Score Data Entry'!$H$28:$H$505,Results!$B300,'Score Data Entry'!$A$28:$A$511,"w")</f>
        <v>#VALUE!</v>
      </c>
      <c r="F293" s="41" t="e">
        <f t="shared" si="9"/>
        <v>#VALUE!</v>
      </c>
    </row>
    <row r="294" spans="1:6" x14ac:dyDescent="0.25">
      <c r="A294" s="95"/>
      <c r="B294" s="14"/>
      <c r="C294" s="5">
        <f t="shared" si="8"/>
        <v>0</v>
      </c>
      <c r="D294" s="41" t="e">
        <f>COUNTIFS('Score Data Entry'!$H$28:$H$505,Results!B301,'Score Data Entry'!$A$28:$A$511,"s")</f>
        <v>#VALUE!</v>
      </c>
      <c r="E294" s="41" t="e">
        <f>COUNTIFS('Score Data Entry'!$H$28:$H$505,Results!$B301,'Score Data Entry'!$A$28:$A$511,"w")</f>
        <v>#VALUE!</v>
      </c>
      <c r="F294" s="41" t="e">
        <f t="shared" si="9"/>
        <v>#VALUE!</v>
      </c>
    </row>
    <row r="295" spans="1:6" x14ac:dyDescent="0.25">
      <c r="A295" s="95"/>
      <c r="B295" s="14"/>
      <c r="C295" s="5">
        <f t="shared" si="8"/>
        <v>0</v>
      </c>
      <c r="D295" s="41" t="e">
        <f>COUNTIFS('Score Data Entry'!$H$28:$H$505,Results!B302,'Score Data Entry'!$A$28:$A$511,"s")</f>
        <v>#VALUE!</v>
      </c>
      <c r="E295" s="41" t="e">
        <f>COUNTIFS('Score Data Entry'!$H$28:$H$505,Results!$B302,'Score Data Entry'!$A$28:$A$511,"w")</f>
        <v>#VALUE!</v>
      </c>
      <c r="F295" s="41" t="e">
        <f t="shared" si="9"/>
        <v>#VALUE!</v>
      </c>
    </row>
    <row r="296" spans="1:6" x14ac:dyDescent="0.25">
      <c r="A296" s="95"/>
      <c r="B296" s="14"/>
      <c r="C296" s="5">
        <f t="shared" si="8"/>
        <v>0</v>
      </c>
      <c r="D296" s="41" t="e">
        <f>COUNTIFS('Score Data Entry'!$H$28:$H$505,Results!B303,'Score Data Entry'!$A$28:$A$511,"s")</f>
        <v>#VALUE!</v>
      </c>
      <c r="E296" s="41" t="e">
        <f>COUNTIFS('Score Data Entry'!$H$28:$H$505,Results!$B303,'Score Data Entry'!$A$28:$A$511,"w")</f>
        <v>#VALUE!</v>
      </c>
      <c r="F296" s="41" t="e">
        <f t="shared" si="9"/>
        <v>#VALUE!</v>
      </c>
    </row>
    <row r="297" spans="1:6" x14ac:dyDescent="0.25">
      <c r="A297" s="95"/>
      <c r="B297" s="14"/>
      <c r="C297" s="5">
        <f t="shared" si="8"/>
        <v>0</v>
      </c>
      <c r="D297" s="41" t="e">
        <f>COUNTIFS('Score Data Entry'!$H$28:$H$505,Results!B304,'Score Data Entry'!$A$28:$A$511,"s")</f>
        <v>#VALUE!</v>
      </c>
      <c r="E297" s="41" t="e">
        <f>COUNTIFS('Score Data Entry'!$H$28:$H$505,Results!$B304,'Score Data Entry'!$A$28:$A$511,"w")</f>
        <v>#VALUE!</v>
      </c>
      <c r="F297" s="41" t="e">
        <f t="shared" si="9"/>
        <v>#VALUE!</v>
      </c>
    </row>
    <row r="298" spans="1:6" x14ac:dyDescent="0.25">
      <c r="A298" s="95"/>
      <c r="B298" s="14"/>
      <c r="C298" s="5">
        <f t="shared" si="8"/>
        <v>0</v>
      </c>
      <c r="D298" s="41" t="e">
        <f>COUNTIFS('Score Data Entry'!$H$28:$H$505,Results!B305,'Score Data Entry'!$A$28:$A$511,"s")</f>
        <v>#VALUE!</v>
      </c>
      <c r="E298" s="41" t="e">
        <f>COUNTIFS('Score Data Entry'!$H$28:$H$505,Results!$B305,'Score Data Entry'!$A$28:$A$511,"w")</f>
        <v>#VALUE!</v>
      </c>
      <c r="F298" s="41" t="e">
        <f t="shared" si="9"/>
        <v>#VALUE!</v>
      </c>
    </row>
    <row r="299" spans="1:6" x14ac:dyDescent="0.25">
      <c r="A299" s="95"/>
      <c r="B299" s="14"/>
      <c r="C299" s="5">
        <f t="shared" si="8"/>
        <v>0</v>
      </c>
      <c r="D299" s="41" t="e">
        <f>COUNTIFS('Score Data Entry'!$H$28:$H$505,Results!B306,'Score Data Entry'!$A$28:$A$511,"s")</f>
        <v>#VALUE!</v>
      </c>
      <c r="E299" s="41" t="e">
        <f>COUNTIFS('Score Data Entry'!$H$28:$H$505,Results!$B306,'Score Data Entry'!$A$28:$A$511,"w")</f>
        <v>#VALUE!</v>
      </c>
      <c r="F299" s="41" t="e">
        <f t="shared" si="9"/>
        <v>#VALUE!</v>
      </c>
    </row>
    <row r="300" spans="1:6" x14ac:dyDescent="0.25">
      <c r="A300" s="95"/>
      <c r="B300" s="14"/>
      <c r="C300" s="5">
        <f t="shared" si="8"/>
        <v>0</v>
      </c>
      <c r="D300" s="41" t="e">
        <f>COUNTIFS('Score Data Entry'!$H$28:$H$505,Results!B307,'Score Data Entry'!$A$28:$A$511,"s")</f>
        <v>#VALUE!</v>
      </c>
      <c r="E300" s="41" t="e">
        <f>COUNTIFS('Score Data Entry'!$H$28:$H$505,Results!$B307,'Score Data Entry'!$A$28:$A$511,"w")</f>
        <v>#VALUE!</v>
      </c>
      <c r="F300" s="41" t="e">
        <f t="shared" si="9"/>
        <v>#VALUE!</v>
      </c>
    </row>
    <row r="301" spans="1:6" x14ac:dyDescent="0.25">
      <c r="A301" s="95"/>
      <c r="B301" s="14"/>
      <c r="C301" s="5">
        <f t="shared" si="8"/>
        <v>0</v>
      </c>
      <c r="D301" s="41" t="e">
        <f>COUNTIFS('Score Data Entry'!$H$28:$H$505,Results!B308,'Score Data Entry'!$A$28:$A$511,"s")</f>
        <v>#VALUE!</v>
      </c>
      <c r="E301" s="41" t="e">
        <f>COUNTIFS('Score Data Entry'!$H$28:$H$505,Results!$B308,'Score Data Entry'!$A$28:$A$511,"w")</f>
        <v>#VALUE!</v>
      </c>
      <c r="F301" s="41" t="e">
        <f t="shared" si="9"/>
        <v>#VALUE!</v>
      </c>
    </row>
    <row r="302" spans="1:6" x14ac:dyDescent="0.25">
      <c r="A302" s="95"/>
      <c r="B302" s="14"/>
      <c r="C302" s="5">
        <f t="shared" si="8"/>
        <v>0</v>
      </c>
      <c r="D302" s="41" t="e">
        <f>COUNTIFS('Score Data Entry'!$H$28:$H$505,Results!B309,'Score Data Entry'!$A$28:$A$511,"s")</f>
        <v>#VALUE!</v>
      </c>
      <c r="E302" s="41" t="e">
        <f>COUNTIFS('Score Data Entry'!$H$28:$H$505,Results!$B309,'Score Data Entry'!$A$28:$A$511,"w")</f>
        <v>#VALUE!</v>
      </c>
      <c r="F302" s="41" t="e">
        <f t="shared" si="9"/>
        <v>#VALUE!</v>
      </c>
    </row>
    <row r="303" spans="1:6" x14ac:dyDescent="0.25">
      <c r="A303" s="95"/>
      <c r="B303" s="14"/>
      <c r="C303" s="5">
        <f t="shared" si="8"/>
        <v>0</v>
      </c>
      <c r="D303" s="41" t="e">
        <f>COUNTIFS('Score Data Entry'!$H$28:$H$505,Results!B310,'Score Data Entry'!$A$28:$A$511,"s")</f>
        <v>#VALUE!</v>
      </c>
      <c r="E303" s="41" t="e">
        <f>COUNTIFS('Score Data Entry'!$H$28:$H$505,Results!$B310,'Score Data Entry'!$A$28:$A$511,"w")</f>
        <v>#VALUE!</v>
      </c>
      <c r="F303" s="41" t="e">
        <f t="shared" si="9"/>
        <v>#VALUE!</v>
      </c>
    </row>
    <row r="304" spans="1:6" x14ac:dyDescent="0.25">
      <c r="A304" s="95"/>
      <c r="B304" s="14"/>
      <c r="C304" s="5">
        <f t="shared" si="8"/>
        <v>0</v>
      </c>
      <c r="D304" s="41" t="e">
        <f>COUNTIFS('Score Data Entry'!$H$28:$H$505,Results!B311,'Score Data Entry'!$A$28:$A$511,"s")</f>
        <v>#VALUE!</v>
      </c>
      <c r="E304" s="41" t="e">
        <f>COUNTIFS('Score Data Entry'!$H$28:$H$505,Results!$B311,'Score Data Entry'!$A$28:$A$511,"w")</f>
        <v>#VALUE!</v>
      </c>
      <c r="F304" s="41" t="e">
        <f t="shared" si="9"/>
        <v>#VALUE!</v>
      </c>
    </row>
    <row r="305" spans="1:6" x14ac:dyDescent="0.25">
      <c r="A305" s="95"/>
      <c r="B305" s="14"/>
      <c r="C305" s="5">
        <f t="shared" si="8"/>
        <v>0</v>
      </c>
      <c r="D305" s="41" t="e">
        <f>COUNTIFS('Score Data Entry'!$H$28:$H$505,Results!B312,'Score Data Entry'!$A$28:$A$511,"s")</f>
        <v>#VALUE!</v>
      </c>
      <c r="E305" s="41" t="e">
        <f>COUNTIFS('Score Data Entry'!$H$28:$H$505,Results!$B312,'Score Data Entry'!$A$28:$A$511,"w")</f>
        <v>#VALUE!</v>
      </c>
      <c r="F305" s="41" t="e">
        <f t="shared" si="9"/>
        <v>#VALUE!</v>
      </c>
    </row>
    <row r="306" spans="1:6" x14ac:dyDescent="0.25">
      <c r="A306" s="95"/>
      <c r="B306" s="14"/>
      <c r="C306" s="5">
        <f t="shared" si="8"/>
        <v>0</v>
      </c>
      <c r="D306" s="41" t="e">
        <f>COUNTIFS('Score Data Entry'!$H$28:$H$505,Results!B313,'Score Data Entry'!$A$28:$A$511,"s")</f>
        <v>#VALUE!</v>
      </c>
      <c r="E306" s="41" t="e">
        <f>COUNTIFS('Score Data Entry'!$H$28:$H$505,Results!$B313,'Score Data Entry'!$A$28:$A$511,"w")</f>
        <v>#VALUE!</v>
      </c>
      <c r="F306" s="41" t="e">
        <f t="shared" si="9"/>
        <v>#VALUE!</v>
      </c>
    </row>
    <row r="307" spans="1:6" x14ac:dyDescent="0.25">
      <c r="A307" s="95"/>
      <c r="B307" s="14"/>
      <c r="C307" s="5">
        <f t="shared" si="8"/>
        <v>0</v>
      </c>
      <c r="D307" s="41" t="e">
        <f>COUNTIFS('Score Data Entry'!$H$28:$H$505,Results!B314,'Score Data Entry'!$A$28:$A$511,"s")</f>
        <v>#VALUE!</v>
      </c>
      <c r="E307" s="41" t="e">
        <f>COUNTIFS('Score Data Entry'!$H$28:$H$505,Results!$B314,'Score Data Entry'!$A$28:$A$511,"w")</f>
        <v>#VALUE!</v>
      </c>
      <c r="F307" s="41" t="e">
        <f t="shared" si="9"/>
        <v>#VALUE!</v>
      </c>
    </row>
    <row r="308" spans="1:6" x14ac:dyDescent="0.25">
      <c r="A308" s="95"/>
      <c r="B308" s="14"/>
      <c r="C308" s="5">
        <f t="shared" si="8"/>
        <v>0</v>
      </c>
      <c r="D308" s="41" t="e">
        <f>COUNTIFS('Score Data Entry'!$H$28:$H$505,Results!B315,'Score Data Entry'!$A$28:$A$511,"s")</f>
        <v>#VALUE!</v>
      </c>
      <c r="E308" s="41" t="e">
        <f>COUNTIFS('Score Data Entry'!$H$28:$H$505,Results!$B315,'Score Data Entry'!$A$28:$A$511,"w")</f>
        <v>#VALUE!</v>
      </c>
      <c r="F308" s="41" t="e">
        <f t="shared" si="9"/>
        <v>#VALUE!</v>
      </c>
    </row>
    <row r="309" spans="1:6" x14ac:dyDescent="0.25">
      <c r="A309" s="95"/>
      <c r="B309" s="14"/>
      <c r="C309" s="5">
        <f t="shared" si="8"/>
        <v>0</v>
      </c>
      <c r="D309" s="41" t="e">
        <f>COUNTIFS('Score Data Entry'!$H$28:$H$505,Results!B316,'Score Data Entry'!$A$28:$A$511,"s")</f>
        <v>#VALUE!</v>
      </c>
      <c r="E309" s="41" t="e">
        <f>COUNTIFS('Score Data Entry'!$H$28:$H$505,Results!$B316,'Score Data Entry'!$A$28:$A$511,"w")</f>
        <v>#VALUE!</v>
      </c>
      <c r="F309" s="41" t="e">
        <f t="shared" si="9"/>
        <v>#VALUE!</v>
      </c>
    </row>
    <row r="310" spans="1:6" x14ac:dyDescent="0.25">
      <c r="A310" s="95"/>
      <c r="B310" s="14"/>
      <c r="C310" s="5">
        <f t="shared" si="8"/>
        <v>0</v>
      </c>
      <c r="D310" s="41" t="e">
        <f>COUNTIFS('Score Data Entry'!$H$28:$H$505,Results!B317,'Score Data Entry'!$A$28:$A$511,"s")</f>
        <v>#VALUE!</v>
      </c>
      <c r="E310" s="41" t="e">
        <f>COUNTIFS('Score Data Entry'!$H$28:$H$505,Results!$B317,'Score Data Entry'!$A$28:$A$511,"w")</f>
        <v>#VALUE!</v>
      </c>
      <c r="F310" s="41" t="e">
        <f t="shared" si="9"/>
        <v>#VALUE!</v>
      </c>
    </row>
    <row r="311" spans="1:6" x14ac:dyDescent="0.25">
      <c r="A311" s="95"/>
      <c r="B311" s="14"/>
      <c r="C311" s="5">
        <f t="shared" si="8"/>
        <v>0</v>
      </c>
      <c r="D311" s="41" t="e">
        <f>COUNTIFS('Score Data Entry'!$H$28:$H$505,Results!B318,'Score Data Entry'!$A$28:$A$511,"s")</f>
        <v>#VALUE!</v>
      </c>
      <c r="E311" s="41" t="e">
        <f>COUNTIFS('Score Data Entry'!$H$28:$H$505,Results!$B318,'Score Data Entry'!$A$28:$A$511,"w")</f>
        <v>#VALUE!</v>
      </c>
      <c r="F311" s="41" t="e">
        <f t="shared" si="9"/>
        <v>#VALUE!</v>
      </c>
    </row>
    <row r="312" spans="1:6" x14ac:dyDescent="0.25">
      <c r="A312" s="95"/>
      <c r="B312" s="14"/>
      <c r="C312" s="5">
        <f t="shared" si="8"/>
        <v>0</v>
      </c>
      <c r="D312" s="41" t="e">
        <f>COUNTIFS('Score Data Entry'!$H$28:$H$505,Results!B319,'Score Data Entry'!$A$28:$A$511,"s")</f>
        <v>#VALUE!</v>
      </c>
      <c r="E312" s="41" t="e">
        <f>COUNTIFS('Score Data Entry'!$H$28:$H$505,Results!$B319,'Score Data Entry'!$A$28:$A$511,"w")</f>
        <v>#VALUE!</v>
      </c>
      <c r="F312" s="41" t="e">
        <f t="shared" si="9"/>
        <v>#VALUE!</v>
      </c>
    </row>
    <row r="313" spans="1:6" x14ac:dyDescent="0.25">
      <c r="A313" s="95"/>
      <c r="B313" s="14"/>
      <c r="C313" s="5">
        <f t="shared" si="8"/>
        <v>0</v>
      </c>
      <c r="D313" s="41" t="e">
        <f>COUNTIFS('Score Data Entry'!$H$28:$H$505,Results!B320,'Score Data Entry'!$A$28:$A$511,"s")</f>
        <v>#VALUE!</v>
      </c>
      <c r="E313" s="41" t="e">
        <f>COUNTIFS('Score Data Entry'!$H$28:$H$505,Results!$B320,'Score Data Entry'!$A$28:$A$511,"w")</f>
        <v>#VALUE!</v>
      </c>
      <c r="F313" s="41" t="e">
        <f t="shared" si="9"/>
        <v>#VALUE!</v>
      </c>
    </row>
    <row r="314" spans="1:6" x14ac:dyDescent="0.25">
      <c r="A314" s="95"/>
      <c r="B314" s="14"/>
      <c r="C314" s="5">
        <f t="shared" si="8"/>
        <v>0</v>
      </c>
      <c r="D314" s="41" t="e">
        <f>COUNTIFS('Score Data Entry'!$H$28:$H$505,Results!B321,'Score Data Entry'!$A$28:$A$511,"s")</f>
        <v>#VALUE!</v>
      </c>
      <c r="E314" s="41" t="e">
        <f>COUNTIFS('Score Data Entry'!$H$28:$H$505,Results!$B321,'Score Data Entry'!$A$28:$A$511,"w")</f>
        <v>#VALUE!</v>
      </c>
      <c r="F314" s="41" t="e">
        <f t="shared" si="9"/>
        <v>#VALUE!</v>
      </c>
    </row>
    <row r="315" spans="1:6" x14ac:dyDescent="0.25">
      <c r="A315" s="95"/>
      <c r="B315" s="14"/>
      <c r="C315" s="5">
        <f t="shared" si="8"/>
        <v>0</v>
      </c>
      <c r="D315" s="41" t="e">
        <f>COUNTIFS('Score Data Entry'!$H$28:$H$505,Results!B322,'Score Data Entry'!$A$28:$A$511,"s")</f>
        <v>#VALUE!</v>
      </c>
      <c r="E315" s="41" t="e">
        <f>COUNTIFS('Score Data Entry'!$H$28:$H$505,Results!$B322,'Score Data Entry'!$A$28:$A$511,"w")</f>
        <v>#VALUE!</v>
      </c>
      <c r="F315" s="41" t="e">
        <f t="shared" si="9"/>
        <v>#VALUE!</v>
      </c>
    </row>
    <row r="316" spans="1:6" x14ac:dyDescent="0.25">
      <c r="A316" s="95"/>
      <c r="B316" s="14"/>
      <c r="C316" s="5">
        <f t="shared" si="8"/>
        <v>0</v>
      </c>
      <c r="D316" s="41" t="e">
        <f>COUNTIFS('Score Data Entry'!$H$28:$H$505,Results!B323,'Score Data Entry'!$A$28:$A$511,"s")</f>
        <v>#VALUE!</v>
      </c>
      <c r="E316" s="41" t="e">
        <f>COUNTIFS('Score Data Entry'!$H$28:$H$505,Results!$B323,'Score Data Entry'!$A$28:$A$511,"w")</f>
        <v>#VALUE!</v>
      </c>
      <c r="F316" s="41" t="e">
        <f t="shared" si="9"/>
        <v>#VALUE!</v>
      </c>
    </row>
    <row r="317" spans="1:6" x14ac:dyDescent="0.25">
      <c r="A317" s="95"/>
      <c r="B317" s="14"/>
      <c r="C317" s="5">
        <f t="shared" si="8"/>
        <v>0</v>
      </c>
      <c r="D317" s="41" t="e">
        <f>COUNTIFS('Score Data Entry'!$H$28:$H$505,Results!B324,'Score Data Entry'!$A$28:$A$511,"s")</f>
        <v>#VALUE!</v>
      </c>
      <c r="E317" s="41" t="e">
        <f>COUNTIFS('Score Data Entry'!$H$28:$H$505,Results!$B324,'Score Data Entry'!$A$28:$A$511,"w")</f>
        <v>#VALUE!</v>
      </c>
      <c r="F317" s="41" t="e">
        <f t="shared" si="9"/>
        <v>#VALUE!</v>
      </c>
    </row>
    <row r="318" spans="1:6" x14ac:dyDescent="0.25">
      <c r="A318" s="95"/>
      <c r="B318" s="14"/>
      <c r="C318" s="5">
        <f t="shared" si="8"/>
        <v>0</v>
      </c>
      <c r="D318" s="41" t="e">
        <f>COUNTIFS('Score Data Entry'!$H$28:$H$505,Results!B325,'Score Data Entry'!$A$28:$A$511,"s")</f>
        <v>#VALUE!</v>
      </c>
      <c r="E318" s="41" t="e">
        <f>COUNTIFS('Score Data Entry'!$H$28:$H$505,Results!$B325,'Score Data Entry'!$A$28:$A$511,"w")</f>
        <v>#VALUE!</v>
      </c>
      <c r="F318" s="41" t="e">
        <f t="shared" si="9"/>
        <v>#VALUE!</v>
      </c>
    </row>
    <row r="319" spans="1:6" x14ac:dyDescent="0.25">
      <c r="A319" s="95"/>
      <c r="B319" s="14"/>
      <c r="C319" s="5">
        <f t="shared" si="8"/>
        <v>0</v>
      </c>
      <c r="D319" s="41" t="e">
        <f>COUNTIFS('Score Data Entry'!$H$28:$H$505,Results!B326,'Score Data Entry'!$A$28:$A$511,"s")</f>
        <v>#VALUE!</v>
      </c>
      <c r="E319" s="41" t="e">
        <f>COUNTIFS('Score Data Entry'!$H$28:$H$505,Results!$B326,'Score Data Entry'!$A$28:$A$511,"w")</f>
        <v>#VALUE!</v>
      </c>
      <c r="F319" s="41" t="e">
        <f t="shared" si="9"/>
        <v>#VALUE!</v>
      </c>
    </row>
    <row r="320" spans="1:6" x14ac:dyDescent="0.25">
      <c r="A320" s="95"/>
      <c r="B320" s="14"/>
      <c r="C320" s="5">
        <f t="shared" si="8"/>
        <v>0</v>
      </c>
      <c r="D320" s="41" t="e">
        <f>COUNTIFS('Score Data Entry'!$H$28:$H$505,Results!B327,'Score Data Entry'!$A$28:$A$511,"s")</f>
        <v>#VALUE!</v>
      </c>
      <c r="E320" s="41" t="e">
        <f>COUNTIFS('Score Data Entry'!$H$28:$H$505,Results!$B327,'Score Data Entry'!$A$28:$A$511,"w")</f>
        <v>#VALUE!</v>
      </c>
      <c r="F320" s="41" t="e">
        <f t="shared" si="9"/>
        <v>#VALUE!</v>
      </c>
    </row>
    <row r="321" spans="1:6" x14ac:dyDescent="0.25">
      <c r="A321" s="95"/>
      <c r="B321" s="14"/>
      <c r="C321" s="5">
        <f t="shared" si="8"/>
        <v>0</v>
      </c>
      <c r="D321" s="41" t="e">
        <f>COUNTIFS('Score Data Entry'!$H$28:$H$505,Results!B328,'Score Data Entry'!$A$28:$A$511,"s")</f>
        <v>#VALUE!</v>
      </c>
      <c r="E321" s="41" t="e">
        <f>COUNTIFS('Score Data Entry'!$H$28:$H$505,Results!$B328,'Score Data Entry'!$A$28:$A$511,"w")</f>
        <v>#VALUE!</v>
      </c>
      <c r="F321" s="41" t="e">
        <f t="shared" si="9"/>
        <v>#VALUE!</v>
      </c>
    </row>
    <row r="322" spans="1:6" x14ac:dyDescent="0.25">
      <c r="A322" s="95"/>
      <c r="B322" s="14"/>
      <c r="C322" s="5">
        <f t="shared" si="8"/>
        <v>0</v>
      </c>
      <c r="D322" s="41" t="e">
        <f>COUNTIFS('Score Data Entry'!$H$28:$H$505,Results!B329,'Score Data Entry'!$A$28:$A$511,"s")</f>
        <v>#VALUE!</v>
      </c>
      <c r="E322" s="41" t="e">
        <f>COUNTIFS('Score Data Entry'!$H$28:$H$505,Results!$B329,'Score Data Entry'!$A$28:$A$511,"w")</f>
        <v>#VALUE!</v>
      </c>
      <c r="F322" s="41" t="e">
        <f t="shared" si="9"/>
        <v>#VALUE!</v>
      </c>
    </row>
    <row r="323" spans="1:6" x14ac:dyDescent="0.25">
      <c r="A323" s="95"/>
      <c r="B323" s="14"/>
      <c r="C323" s="5">
        <f t="shared" si="8"/>
        <v>0</v>
      </c>
      <c r="D323" s="41" t="e">
        <f>COUNTIFS('Score Data Entry'!$H$28:$H$505,Results!B330,'Score Data Entry'!$A$28:$A$511,"s")</f>
        <v>#VALUE!</v>
      </c>
      <c r="E323" s="41" t="e">
        <f>COUNTIFS('Score Data Entry'!$H$28:$H$505,Results!$B330,'Score Data Entry'!$A$28:$A$511,"w")</f>
        <v>#VALUE!</v>
      </c>
      <c r="F323" s="41" t="e">
        <f t="shared" si="9"/>
        <v>#VALUE!</v>
      </c>
    </row>
    <row r="324" spans="1:6" x14ac:dyDescent="0.25">
      <c r="A324" s="95"/>
      <c r="B324" s="14"/>
      <c r="C324" s="5">
        <f t="shared" si="8"/>
        <v>0</v>
      </c>
      <c r="D324" s="41" t="e">
        <f>COUNTIFS('Score Data Entry'!$H$28:$H$505,Results!B331,'Score Data Entry'!$A$28:$A$511,"s")</f>
        <v>#VALUE!</v>
      </c>
      <c r="E324" s="41" t="e">
        <f>COUNTIFS('Score Data Entry'!$H$28:$H$505,Results!$B331,'Score Data Entry'!$A$28:$A$511,"w")</f>
        <v>#VALUE!</v>
      </c>
      <c r="F324" s="41" t="e">
        <f t="shared" si="9"/>
        <v>#VALUE!</v>
      </c>
    </row>
    <row r="325" spans="1:6" x14ac:dyDescent="0.25">
      <c r="A325" s="95"/>
      <c r="B325" s="14"/>
      <c r="C325" s="5">
        <f t="shared" si="8"/>
        <v>0</v>
      </c>
      <c r="D325" s="41" t="e">
        <f>COUNTIFS('Score Data Entry'!$H$28:$H$505,Results!B332,'Score Data Entry'!$A$28:$A$511,"s")</f>
        <v>#VALUE!</v>
      </c>
      <c r="E325" s="41" t="e">
        <f>COUNTIFS('Score Data Entry'!$H$28:$H$505,Results!$B332,'Score Data Entry'!$A$28:$A$511,"w")</f>
        <v>#VALUE!</v>
      </c>
      <c r="F325" s="41" t="e">
        <f t="shared" si="9"/>
        <v>#VALUE!</v>
      </c>
    </row>
    <row r="326" spans="1:6" x14ac:dyDescent="0.25">
      <c r="A326" s="95"/>
      <c r="B326" s="14"/>
      <c r="C326" s="5">
        <f t="shared" si="8"/>
        <v>0</v>
      </c>
      <c r="D326" s="41" t="e">
        <f>COUNTIFS('Score Data Entry'!$H$28:$H$505,Results!B333,'Score Data Entry'!$A$28:$A$511,"s")</f>
        <v>#VALUE!</v>
      </c>
      <c r="E326" s="41" t="e">
        <f>COUNTIFS('Score Data Entry'!$H$28:$H$505,Results!$B333,'Score Data Entry'!$A$28:$A$511,"w")</f>
        <v>#VALUE!</v>
      </c>
      <c r="F326" s="41" t="e">
        <f t="shared" si="9"/>
        <v>#VALUE!</v>
      </c>
    </row>
    <row r="327" spans="1:6" x14ac:dyDescent="0.25">
      <c r="A327" s="95"/>
      <c r="B327" s="14"/>
      <c r="C327" s="5">
        <f t="shared" si="8"/>
        <v>0</v>
      </c>
      <c r="D327" s="41" t="e">
        <f>COUNTIFS('Score Data Entry'!$H$28:$H$505,Results!B334,'Score Data Entry'!$A$28:$A$511,"s")</f>
        <v>#VALUE!</v>
      </c>
      <c r="E327" s="41" t="e">
        <f>COUNTIFS('Score Data Entry'!$H$28:$H$505,Results!$B334,'Score Data Entry'!$A$28:$A$511,"w")</f>
        <v>#VALUE!</v>
      </c>
      <c r="F327" s="41" t="e">
        <f t="shared" si="9"/>
        <v>#VALUE!</v>
      </c>
    </row>
    <row r="328" spans="1:6" x14ac:dyDescent="0.25">
      <c r="A328" s="95"/>
      <c r="B328" s="14"/>
      <c r="C328" s="5">
        <f t="shared" si="8"/>
        <v>0</v>
      </c>
      <c r="D328" s="41" t="e">
        <f>COUNTIFS('Score Data Entry'!$H$28:$H$505,Results!B335,'Score Data Entry'!$A$28:$A$511,"s")</f>
        <v>#VALUE!</v>
      </c>
      <c r="E328" s="41" t="e">
        <f>COUNTIFS('Score Data Entry'!$H$28:$H$505,Results!$B335,'Score Data Entry'!$A$28:$A$511,"w")</f>
        <v>#VALUE!</v>
      </c>
      <c r="F328" s="41" t="e">
        <f t="shared" si="9"/>
        <v>#VALUE!</v>
      </c>
    </row>
    <row r="329" spans="1:6" x14ac:dyDescent="0.25">
      <c r="A329" s="95"/>
      <c r="B329" s="14"/>
      <c r="C329" s="5">
        <f t="shared" si="8"/>
        <v>0</v>
      </c>
      <c r="D329" s="41" t="e">
        <f>COUNTIFS('Score Data Entry'!$H$28:$H$505,Results!B336,'Score Data Entry'!$A$28:$A$511,"s")</f>
        <v>#VALUE!</v>
      </c>
      <c r="E329" s="41" t="e">
        <f>COUNTIFS('Score Data Entry'!$H$28:$H$505,Results!$B336,'Score Data Entry'!$A$28:$A$511,"w")</f>
        <v>#VALUE!</v>
      </c>
      <c r="F329" s="41" t="e">
        <f t="shared" si="9"/>
        <v>#VALUE!</v>
      </c>
    </row>
    <row r="330" spans="1:6" x14ac:dyDescent="0.25">
      <c r="A330" s="95"/>
      <c r="B330" s="14"/>
      <c r="C330" s="5">
        <f t="shared" ref="C330:C393" si="10">SUMIF(player,A330,Tournament_Points)</f>
        <v>0</v>
      </c>
      <c r="D330" s="41" t="e">
        <f>COUNTIFS('Score Data Entry'!$H$28:$H$505,Results!B337,'Score Data Entry'!$A$28:$A$511,"s")</f>
        <v>#VALUE!</v>
      </c>
      <c r="E330" s="41" t="e">
        <f>COUNTIFS('Score Data Entry'!$H$28:$H$505,Results!$B337,'Score Data Entry'!$A$28:$A$511,"w")</f>
        <v>#VALUE!</v>
      </c>
      <c r="F330" s="41" t="e">
        <f t="shared" ref="F330:F393" si="11">SUM(D330:E330)</f>
        <v>#VALUE!</v>
      </c>
    </row>
    <row r="331" spans="1:6" x14ac:dyDescent="0.25">
      <c r="A331" s="95"/>
      <c r="B331" s="14"/>
      <c r="C331" s="5">
        <f t="shared" si="10"/>
        <v>0</v>
      </c>
      <c r="D331" s="41" t="e">
        <f>COUNTIFS('Score Data Entry'!$H$28:$H$505,Results!B338,'Score Data Entry'!$A$28:$A$511,"s")</f>
        <v>#VALUE!</v>
      </c>
      <c r="E331" s="41" t="e">
        <f>COUNTIFS('Score Data Entry'!$H$28:$H$505,Results!$B338,'Score Data Entry'!$A$28:$A$511,"w")</f>
        <v>#VALUE!</v>
      </c>
      <c r="F331" s="41" t="e">
        <f t="shared" si="11"/>
        <v>#VALUE!</v>
      </c>
    </row>
    <row r="332" spans="1:6" x14ac:dyDescent="0.25">
      <c r="A332" s="95"/>
      <c r="B332" s="14"/>
      <c r="C332" s="5">
        <f t="shared" si="10"/>
        <v>0</v>
      </c>
      <c r="D332" s="41" t="e">
        <f>COUNTIFS('Score Data Entry'!$H$28:$H$505,Results!B339,'Score Data Entry'!$A$28:$A$511,"s")</f>
        <v>#VALUE!</v>
      </c>
      <c r="E332" s="41" t="e">
        <f>COUNTIFS('Score Data Entry'!$H$28:$H$505,Results!$B339,'Score Data Entry'!$A$28:$A$511,"w")</f>
        <v>#VALUE!</v>
      </c>
      <c r="F332" s="41" t="e">
        <f t="shared" si="11"/>
        <v>#VALUE!</v>
      </c>
    </row>
    <row r="333" spans="1:6" x14ac:dyDescent="0.25">
      <c r="A333" s="95"/>
      <c r="B333" s="14"/>
      <c r="C333" s="5">
        <f t="shared" si="10"/>
        <v>0</v>
      </c>
      <c r="D333" s="41" t="e">
        <f>COUNTIFS('Score Data Entry'!$H$28:$H$505,Results!B340,'Score Data Entry'!$A$28:$A$511,"s")</f>
        <v>#VALUE!</v>
      </c>
      <c r="E333" s="41" t="e">
        <f>COUNTIFS('Score Data Entry'!$H$28:$H$505,Results!$B340,'Score Data Entry'!$A$28:$A$511,"w")</f>
        <v>#VALUE!</v>
      </c>
      <c r="F333" s="41" t="e">
        <f t="shared" si="11"/>
        <v>#VALUE!</v>
      </c>
    </row>
    <row r="334" spans="1:6" x14ac:dyDescent="0.25">
      <c r="A334" s="95"/>
      <c r="B334" s="14"/>
      <c r="C334" s="5">
        <f t="shared" si="10"/>
        <v>0</v>
      </c>
      <c r="D334" s="41" t="e">
        <f>COUNTIFS('Score Data Entry'!$H$28:$H$505,Results!B341,'Score Data Entry'!$A$28:$A$511,"s")</f>
        <v>#VALUE!</v>
      </c>
      <c r="E334" s="41" t="e">
        <f>COUNTIFS('Score Data Entry'!$H$28:$H$505,Results!$B341,'Score Data Entry'!$A$28:$A$511,"w")</f>
        <v>#VALUE!</v>
      </c>
      <c r="F334" s="41" t="e">
        <f t="shared" si="11"/>
        <v>#VALUE!</v>
      </c>
    </row>
    <row r="335" spans="1:6" x14ac:dyDescent="0.25">
      <c r="A335" s="95"/>
      <c r="B335" s="14"/>
      <c r="C335" s="5">
        <f t="shared" si="10"/>
        <v>0</v>
      </c>
      <c r="D335" s="41" t="e">
        <f>COUNTIFS('Score Data Entry'!$H$28:$H$505,Results!B342,'Score Data Entry'!$A$28:$A$511,"s")</f>
        <v>#VALUE!</v>
      </c>
      <c r="E335" s="41" t="e">
        <f>COUNTIFS('Score Data Entry'!$H$28:$H$505,Results!$B342,'Score Data Entry'!$A$28:$A$511,"w")</f>
        <v>#VALUE!</v>
      </c>
      <c r="F335" s="41" t="e">
        <f t="shared" si="11"/>
        <v>#VALUE!</v>
      </c>
    </row>
    <row r="336" spans="1:6" x14ac:dyDescent="0.25">
      <c r="A336" s="95"/>
      <c r="B336" s="14"/>
      <c r="C336" s="5">
        <f t="shared" si="10"/>
        <v>0</v>
      </c>
      <c r="D336" s="41" t="e">
        <f>COUNTIFS('Score Data Entry'!$H$28:$H$505,Results!B343,'Score Data Entry'!$A$28:$A$511,"s")</f>
        <v>#VALUE!</v>
      </c>
      <c r="E336" s="41" t="e">
        <f>COUNTIFS('Score Data Entry'!$H$28:$H$505,Results!$B343,'Score Data Entry'!$A$28:$A$511,"w")</f>
        <v>#VALUE!</v>
      </c>
      <c r="F336" s="41" t="e">
        <f t="shared" si="11"/>
        <v>#VALUE!</v>
      </c>
    </row>
    <row r="337" spans="1:6" x14ac:dyDescent="0.25">
      <c r="A337" s="95"/>
      <c r="B337" s="14"/>
      <c r="C337" s="5">
        <f t="shared" si="10"/>
        <v>0</v>
      </c>
      <c r="D337" s="41" t="e">
        <f>COUNTIFS('Score Data Entry'!$H$28:$H$505,Results!B344,'Score Data Entry'!$A$28:$A$511,"s")</f>
        <v>#VALUE!</v>
      </c>
      <c r="E337" s="41" t="e">
        <f>COUNTIFS('Score Data Entry'!$H$28:$H$505,Results!$B344,'Score Data Entry'!$A$28:$A$511,"w")</f>
        <v>#VALUE!</v>
      </c>
      <c r="F337" s="41" t="e">
        <f t="shared" si="11"/>
        <v>#VALUE!</v>
      </c>
    </row>
    <row r="338" spans="1:6" x14ac:dyDescent="0.25">
      <c r="A338" s="95"/>
      <c r="B338" s="14"/>
      <c r="C338" s="5">
        <f t="shared" si="10"/>
        <v>0</v>
      </c>
      <c r="D338" s="41" t="e">
        <f>COUNTIFS('Score Data Entry'!$H$28:$H$505,Results!B345,'Score Data Entry'!$A$28:$A$511,"s")</f>
        <v>#VALUE!</v>
      </c>
      <c r="E338" s="41" t="e">
        <f>COUNTIFS('Score Data Entry'!$H$28:$H$505,Results!$B345,'Score Data Entry'!$A$28:$A$511,"w")</f>
        <v>#VALUE!</v>
      </c>
      <c r="F338" s="41" t="e">
        <f t="shared" si="11"/>
        <v>#VALUE!</v>
      </c>
    </row>
    <row r="339" spans="1:6" x14ac:dyDescent="0.25">
      <c r="A339" s="95"/>
      <c r="B339" s="14"/>
      <c r="C339" s="5">
        <f t="shared" si="10"/>
        <v>0</v>
      </c>
      <c r="D339" s="41" t="e">
        <f>COUNTIFS('Score Data Entry'!$H$28:$H$505,Results!B346,'Score Data Entry'!$A$28:$A$511,"s")</f>
        <v>#VALUE!</v>
      </c>
      <c r="E339" s="41" t="e">
        <f>COUNTIFS('Score Data Entry'!$H$28:$H$505,Results!$B346,'Score Data Entry'!$A$28:$A$511,"w")</f>
        <v>#VALUE!</v>
      </c>
      <c r="F339" s="41" t="e">
        <f t="shared" si="11"/>
        <v>#VALUE!</v>
      </c>
    </row>
    <row r="340" spans="1:6" x14ac:dyDescent="0.25">
      <c r="A340" s="95"/>
      <c r="B340" s="14"/>
      <c r="C340" s="5">
        <f t="shared" si="10"/>
        <v>0</v>
      </c>
      <c r="D340" s="41" t="e">
        <f>COUNTIFS('Score Data Entry'!$H$28:$H$505,Results!B347,'Score Data Entry'!$A$28:$A$511,"s")</f>
        <v>#VALUE!</v>
      </c>
      <c r="E340" s="41" t="e">
        <f>COUNTIFS('Score Data Entry'!$H$28:$H$505,Results!$B347,'Score Data Entry'!$A$28:$A$511,"w")</f>
        <v>#VALUE!</v>
      </c>
      <c r="F340" s="41" t="e">
        <f t="shared" si="11"/>
        <v>#VALUE!</v>
      </c>
    </row>
    <row r="341" spans="1:6" x14ac:dyDescent="0.25">
      <c r="A341" s="95"/>
      <c r="B341" s="14"/>
      <c r="C341" s="5">
        <f t="shared" si="10"/>
        <v>0</v>
      </c>
      <c r="D341" s="41" t="e">
        <f>COUNTIFS('Score Data Entry'!$H$28:$H$505,Results!B348,'Score Data Entry'!$A$28:$A$511,"s")</f>
        <v>#VALUE!</v>
      </c>
      <c r="E341" s="41" t="e">
        <f>COUNTIFS('Score Data Entry'!$H$28:$H$505,Results!$B348,'Score Data Entry'!$A$28:$A$511,"w")</f>
        <v>#VALUE!</v>
      </c>
      <c r="F341" s="41" t="e">
        <f t="shared" si="11"/>
        <v>#VALUE!</v>
      </c>
    </row>
    <row r="342" spans="1:6" x14ac:dyDescent="0.25">
      <c r="A342" s="95"/>
      <c r="B342" s="14"/>
      <c r="C342" s="5">
        <f t="shared" si="10"/>
        <v>0</v>
      </c>
      <c r="D342" s="41" t="e">
        <f>COUNTIFS('Score Data Entry'!$H$28:$H$505,Results!B349,'Score Data Entry'!$A$28:$A$511,"s")</f>
        <v>#VALUE!</v>
      </c>
      <c r="E342" s="41" t="e">
        <f>COUNTIFS('Score Data Entry'!$H$28:$H$505,Results!$B349,'Score Data Entry'!$A$28:$A$511,"w")</f>
        <v>#VALUE!</v>
      </c>
      <c r="F342" s="41" t="e">
        <f t="shared" si="11"/>
        <v>#VALUE!</v>
      </c>
    </row>
    <row r="343" spans="1:6" x14ac:dyDescent="0.25">
      <c r="A343" s="95"/>
      <c r="B343" s="14"/>
      <c r="C343" s="5">
        <f t="shared" si="10"/>
        <v>0</v>
      </c>
      <c r="D343" s="41" t="e">
        <f>COUNTIFS('Score Data Entry'!$H$28:$H$505,Results!B350,'Score Data Entry'!$A$28:$A$511,"s")</f>
        <v>#VALUE!</v>
      </c>
      <c r="E343" s="41" t="e">
        <f>COUNTIFS('Score Data Entry'!$H$28:$H$505,Results!$B350,'Score Data Entry'!$A$28:$A$511,"w")</f>
        <v>#VALUE!</v>
      </c>
      <c r="F343" s="41" t="e">
        <f t="shared" si="11"/>
        <v>#VALUE!</v>
      </c>
    </row>
    <row r="344" spans="1:6" x14ac:dyDescent="0.25">
      <c r="A344" s="95"/>
      <c r="B344" s="14"/>
      <c r="C344" s="5">
        <f t="shared" si="10"/>
        <v>0</v>
      </c>
      <c r="D344" s="41" t="e">
        <f>COUNTIFS('Score Data Entry'!$H$28:$H$505,Results!B351,'Score Data Entry'!$A$28:$A$511,"s")</f>
        <v>#VALUE!</v>
      </c>
      <c r="E344" s="41" t="e">
        <f>COUNTIFS('Score Data Entry'!$H$28:$H$505,Results!$B351,'Score Data Entry'!$A$28:$A$511,"w")</f>
        <v>#VALUE!</v>
      </c>
      <c r="F344" s="41" t="e">
        <f t="shared" si="11"/>
        <v>#VALUE!</v>
      </c>
    </row>
    <row r="345" spans="1:6" x14ac:dyDescent="0.25">
      <c r="A345" s="95"/>
      <c r="B345" s="14"/>
      <c r="C345" s="5">
        <f t="shared" si="10"/>
        <v>0</v>
      </c>
      <c r="D345" s="41" t="e">
        <f>COUNTIFS('Score Data Entry'!$H$28:$H$505,Results!B352,'Score Data Entry'!$A$28:$A$511,"s")</f>
        <v>#VALUE!</v>
      </c>
      <c r="E345" s="41" t="e">
        <f>COUNTIFS('Score Data Entry'!$H$28:$H$505,Results!$B352,'Score Data Entry'!$A$28:$A$511,"w")</f>
        <v>#VALUE!</v>
      </c>
      <c r="F345" s="41" t="e">
        <f t="shared" si="11"/>
        <v>#VALUE!</v>
      </c>
    </row>
    <row r="346" spans="1:6" x14ac:dyDescent="0.25">
      <c r="A346" s="95"/>
      <c r="B346" s="14"/>
      <c r="C346" s="5">
        <f t="shared" si="10"/>
        <v>0</v>
      </c>
      <c r="D346" s="41" t="e">
        <f>COUNTIFS('Score Data Entry'!$H$28:$H$505,Results!B353,'Score Data Entry'!$A$28:$A$511,"s")</f>
        <v>#VALUE!</v>
      </c>
      <c r="E346" s="41" t="e">
        <f>COUNTIFS('Score Data Entry'!$H$28:$H$505,Results!$B353,'Score Data Entry'!$A$28:$A$511,"w")</f>
        <v>#VALUE!</v>
      </c>
      <c r="F346" s="41" t="e">
        <f t="shared" si="11"/>
        <v>#VALUE!</v>
      </c>
    </row>
    <row r="347" spans="1:6" x14ac:dyDescent="0.25">
      <c r="A347" s="95"/>
      <c r="B347" s="14"/>
      <c r="C347" s="5">
        <f t="shared" si="10"/>
        <v>0</v>
      </c>
      <c r="D347" s="41" t="e">
        <f>COUNTIFS('Score Data Entry'!$H$28:$H$505,Results!B354,'Score Data Entry'!$A$28:$A$511,"s")</f>
        <v>#VALUE!</v>
      </c>
      <c r="E347" s="41" t="e">
        <f>COUNTIFS('Score Data Entry'!$H$28:$H$505,Results!$B354,'Score Data Entry'!$A$28:$A$511,"w")</f>
        <v>#VALUE!</v>
      </c>
      <c r="F347" s="41" t="e">
        <f t="shared" si="11"/>
        <v>#VALUE!</v>
      </c>
    </row>
    <row r="348" spans="1:6" x14ac:dyDescent="0.25">
      <c r="A348" s="95"/>
      <c r="B348" s="14"/>
      <c r="C348" s="5">
        <f t="shared" si="10"/>
        <v>0</v>
      </c>
      <c r="D348" s="41" t="e">
        <f>COUNTIFS('Score Data Entry'!$H$28:$H$505,Results!B355,'Score Data Entry'!$A$28:$A$511,"s")</f>
        <v>#VALUE!</v>
      </c>
      <c r="E348" s="41" t="e">
        <f>COUNTIFS('Score Data Entry'!$H$28:$H$505,Results!$B355,'Score Data Entry'!$A$28:$A$511,"w")</f>
        <v>#VALUE!</v>
      </c>
      <c r="F348" s="41" t="e">
        <f t="shared" si="11"/>
        <v>#VALUE!</v>
      </c>
    </row>
    <row r="349" spans="1:6" x14ac:dyDescent="0.25">
      <c r="A349" s="95"/>
      <c r="B349" s="14"/>
      <c r="C349" s="5">
        <f t="shared" si="10"/>
        <v>0</v>
      </c>
      <c r="D349" s="41" t="e">
        <f>COUNTIFS('Score Data Entry'!$H$28:$H$505,Results!B356,'Score Data Entry'!$A$28:$A$511,"s")</f>
        <v>#VALUE!</v>
      </c>
      <c r="E349" s="41" t="e">
        <f>COUNTIFS('Score Data Entry'!$H$28:$H$505,Results!$B356,'Score Data Entry'!$A$28:$A$511,"w")</f>
        <v>#VALUE!</v>
      </c>
      <c r="F349" s="41" t="e">
        <f t="shared" si="11"/>
        <v>#VALUE!</v>
      </c>
    </row>
    <row r="350" spans="1:6" x14ac:dyDescent="0.25">
      <c r="A350" s="95"/>
      <c r="B350" s="14"/>
      <c r="C350" s="5">
        <f t="shared" si="10"/>
        <v>0</v>
      </c>
      <c r="D350" s="41" t="e">
        <f>COUNTIFS('Score Data Entry'!$H$28:$H$505,Results!B357,'Score Data Entry'!$A$28:$A$511,"s")</f>
        <v>#VALUE!</v>
      </c>
      <c r="E350" s="41" t="e">
        <f>COUNTIFS('Score Data Entry'!$H$28:$H$505,Results!$B357,'Score Data Entry'!$A$28:$A$511,"w")</f>
        <v>#VALUE!</v>
      </c>
      <c r="F350" s="41" t="e">
        <f t="shared" si="11"/>
        <v>#VALUE!</v>
      </c>
    </row>
    <row r="351" spans="1:6" x14ac:dyDescent="0.25">
      <c r="A351" s="95"/>
      <c r="B351" s="14"/>
      <c r="C351" s="5">
        <f t="shared" si="10"/>
        <v>0</v>
      </c>
      <c r="D351" s="41" t="e">
        <f>COUNTIFS('Score Data Entry'!$H$28:$H$505,Results!B358,'Score Data Entry'!$A$28:$A$511,"s")</f>
        <v>#VALUE!</v>
      </c>
      <c r="E351" s="41" t="e">
        <f>COUNTIFS('Score Data Entry'!$H$28:$H$505,Results!$B358,'Score Data Entry'!$A$28:$A$511,"w")</f>
        <v>#VALUE!</v>
      </c>
      <c r="F351" s="41" t="e">
        <f t="shared" si="11"/>
        <v>#VALUE!</v>
      </c>
    </row>
    <row r="352" spans="1:6" x14ac:dyDescent="0.25">
      <c r="A352" s="95"/>
      <c r="B352" s="14"/>
      <c r="C352" s="5">
        <f t="shared" si="10"/>
        <v>0</v>
      </c>
      <c r="D352" s="41" t="e">
        <f>COUNTIFS('Score Data Entry'!$H$28:$H$505,Results!B359,'Score Data Entry'!$A$28:$A$511,"s")</f>
        <v>#VALUE!</v>
      </c>
      <c r="E352" s="41" t="e">
        <f>COUNTIFS('Score Data Entry'!$H$28:$H$505,Results!$B359,'Score Data Entry'!$A$28:$A$511,"w")</f>
        <v>#VALUE!</v>
      </c>
      <c r="F352" s="41" t="e">
        <f t="shared" si="11"/>
        <v>#VALUE!</v>
      </c>
    </row>
    <row r="353" spans="1:6" x14ac:dyDescent="0.25">
      <c r="A353" s="95"/>
      <c r="B353" s="14"/>
      <c r="C353" s="5">
        <f t="shared" si="10"/>
        <v>0</v>
      </c>
      <c r="D353" s="41" t="e">
        <f>COUNTIFS('Score Data Entry'!$H$28:$H$505,Results!B360,'Score Data Entry'!$A$28:$A$511,"s")</f>
        <v>#VALUE!</v>
      </c>
      <c r="E353" s="41" t="e">
        <f>COUNTIFS('Score Data Entry'!$H$28:$H$505,Results!$B360,'Score Data Entry'!$A$28:$A$511,"w")</f>
        <v>#VALUE!</v>
      </c>
      <c r="F353" s="41" t="e">
        <f t="shared" si="11"/>
        <v>#VALUE!</v>
      </c>
    </row>
    <row r="354" spans="1:6" x14ac:dyDescent="0.25">
      <c r="A354" s="95"/>
      <c r="B354" s="14"/>
      <c r="C354" s="5">
        <f t="shared" si="10"/>
        <v>0</v>
      </c>
      <c r="D354" s="41" t="e">
        <f>COUNTIFS('Score Data Entry'!$H$28:$H$505,Results!B361,'Score Data Entry'!$A$28:$A$511,"s")</f>
        <v>#VALUE!</v>
      </c>
      <c r="E354" s="41" t="e">
        <f>COUNTIFS('Score Data Entry'!$H$28:$H$505,Results!$B361,'Score Data Entry'!$A$28:$A$511,"w")</f>
        <v>#VALUE!</v>
      </c>
      <c r="F354" s="41" t="e">
        <f t="shared" si="11"/>
        <v>#VALUE!</v>
      </c>
    </row>
    <row r="355" spans="1:6" x14ac:dyDescent="0.25">
      <c r="A355" s="95"/>
      <c r="B355" s="14"/>
      <c r="C355" s="5">
        <f t="shared" si="10"/>
        <v>0</v>
      </c>
      <c r="D355" s="41" t="e">
        <f>COUNTIFS('Score Data Entry'!$H$28:$H$505,Results!B362,'Score Data Entry'!$A$28:$A$511,"s")</f>
        <v>#VALUE!</v>
      </c>
      <c r="E355" s="41" t="e">
        <f>COUNTIFS('Score Data Entry'!$H$28:$H$505,Results!$B362,'Score Data Entry'!$A$28:$A$511,"w")</f>
        <v>#VALUE!</v>
      </c>
      <c r="F355" s="41" t="e">
        <f t="shared" si="11"/>
        <v>#VALUE!</v>
      </c>
    </row>
    <row r="356" spans="1:6" x14ac:dyDescent="0.25">
      <c r="A356" s="95"/>
      <c r="B356" s="14"/>
      <c r="C356" s="5">
        <f t="shared" si="10"/>
        <v>0</v>
      </c>
      <c r="D356" s="41" t="e">
        <f>COUNTIFS('Score Data Entry'!$H$28:$H$505,Results!B363,'Score Data Entry'!$A$28:$A$511,"s")</f>
        <v>#VALUE!</v>
      </c>
      <c r="E356" s="41" t="e">
        <f>COUNTIFS('Score Data Entry'!$H$28:$H$505,Results!$B363,'Score Data Entry'!$A$28:$A$511,"w")</f>
        <v>#VALUE!</v>
      </c>
      <c r="F356" s="41" t="e">
        <f t="shared" si="11"/>
        <v>#VALUE!</v>
      </c>
    </row>
    <row r="357" spans="1:6" x14ac:dyDescent="0.25">
      <c r="A357" s="95"/>
      <c r="B357" s="14"/>
      <c r="C357" s="5">
        <f t="shared" si="10"/>
        <v>0</v>
      </c>
      <c r="D357" s="41" t="e">
        <f>COUNTIFS('Score Data Entry'!$H$28:$H$505,Results!B364,'Score Data Entry'!$A$28:$A$511,"s")</f>
        <v>#VALUE!</v>
      </c>
      <c r="E357" s="41" t="e">
        <f>COUNTIFS('Score Data Entry'!$H$28:$H$505,Results!$B364,'Score Data Entry'!$A$28:$A$511,"w")</f>
        <v>#VALUE!</v>
      </c>
      <c r="F357" s="41" t="e">
        <f t="shared" si="11"/>
        <v>#VALUE!</v>
      </c>
    </row>
    <row r="358" spans="1:6" x14ac:dyDescent="0.25">
      <c r="A358" s="95"/>
      <c r="B358" s="14"/>
      <c r="C358" s="5">
        <f t="shared" si="10"/>
        <v>0</v>
      </c>
      <c r="D358" s="41" t="e">
        <f>COUNTIFS('Score Data Entry'!$H$28:$H$505,Results!B365,'Score Data Entry'!$A$28:$A$511,"s")</f>
        <v>#VALUE!</v>
      </c>
      <c r="E358" s="41" t="e">
        <f>COUNTIFS('Score Data Entry'!$H$28:$H$505,Results!$B365,'Score Data Entry'!$A$28:$A$511,"w")</f>
        <v>#VALUE!</v>
      </c>
      <c r="F358" s="41" t="e">
        <f t="shared" si="11"/>
        <v>#VALUE!</v>
      </c>
    </row>
    <row r="359" spans="1:6" x14ac:dyDescent="0.25">
      <c r="A359" s="95"/>
      <c r="B359" s="14"/>
      <c r="C359" s="5">
        <f t="shared" si="10"/>
        <v>0</v>
      </c>
      <c r="D359" s="41" t="e">
        <f>COUNTIFS('Score Data Entry'!$H$28:$H$505,Results!B366,'Score Data Entry'!$A$28:$A$511,"s")</f>
        <v>#VALUE!</v>
      </c>
      <c r="E359" s="41" t="e">
        <f>COUNTIFS('Score Data Entry'!$H$28:$H$505,Results!$B366,'Score Data Entry'!$A$28:$A$511,"w")</f>
        <v>#VALUE!</v>
      </c>
      <c r="F359" s="41" t="e">
        <f t="shared" si="11"/>
        <v>#VALUE!</v>
      </c>
    </row>
    <row r="360" spans="1:6" x14ac:dyDescent="0.25">
      <c r="A360" s="95"/>
      <c r="B360" s="14"/>
      <c r="C360" s="5">
        <f t="shared" si="10"/>
        <v>0</v>
      </c>
      <c r="D360" s="41" t="e">
        <f>COUNTIFS('Score Data Entry'!$H$28:$H$505,Results!B367,'Score Data Entry'!$A$28:$A$511,"s")</f>
        <v>#VALUE!</v>
      </c>
      <c r="E360" s="41" t="e">
        <f>COUNTIFS('Score Data Entry'!$H$28:$H$505,Results!$B367,'Score Data Entry'!$A$28:$A$511,"w")</f>
        <v>#VALUE!</v>
      </c>
      <c r="F360" s="41" t="e">
        <f t="shared" si="11"/>
        <v>#VALUE!</v>
      </c>
    </row>
    <row r="361" spans="1:6" x14ac:dyDescent="0.25">
      <c r="A361" s="95"/>
      <c r="B361" s="14"/>
      <c r="C361" s="5">
        <f t="shared" si="10"/>
        <v>0</v>
      </c>
      <c r="D361" s="41" t="e">
        <f>COUNTIFS('Score Data Entry'!$H$28:$H$505,Results!B368,'Score Data Entry'!$A$28:$A$511,"s")</f>
        <v>#VALUE!</v>
      </c>
      <c r="E361" s="41" t="e">
        <f>COUNTIFS('Score Data Entry'!$H$28:$H$505,Results!$B368,'Score Data Entry'!$A$28:$A$511,"w")</f>
        <v>#VALUE!</v>
      </c>
      <c r="F361" s="41" t="e">
        <f t="shared" si="11"/>
        <v>#VALUE!</v>
      </c>
    </row>
    <row r="362" spans="1:6" x14ac:dyDescent="0.25">
      <c r="A362" s="95"/>
      <c r="B362" s="14"/>
      <c r="C362" s="5">
        <f t="shared" si="10"/>
        <v>0</v>
      </c>
      <c r="D362" s="41" t="e">
        <f>COUNTIFS('Score Data Entry'!$H$28:$H$505,Results!B369,'Score Data Entry'!$A$28:$A$511,"s")</f>
        <v>#VALUE!</v>
      </c>
      <c r="E362" s="41" t="e">
        <f>COUNTIFS('Score Data Entry'!$H$28:$H$505,Results!$B369,'Score Data Entry'!$A$28:$A$511,"w")</f>
        <v>#VALUE!</v>
      </c>
      <c r="F362" s="41" t="e">
        <f t="shared" si="11"/>
        <v>#VALUE!</v>
      </c>
    </row>
    <row r="363" spans="1:6" x14ac:dyDescent="0.25">
      <c r="A363" s="95"/>
      <c r="B363" s="14"/>
      <c r="C363" s="5">
        <f t="shared" si="10"/>
        <v>0</v>
      </c>
      <c r="D363" s="41" t="e">
        <f>COUNTIFS('Score Data Entry'!$H$28:$H$505,Results!B370,'Score Data Entry'!$A$28:$A$511,"s")</f>
        <v>#VALUE!</v>
      </c>
      <c r="E363" s="41" t="e">
        <f>COUNTIFS('Score Data Entry'!$H$28:$H$505,Results!$B370,'Score Data Entry'!$A$28:$A$511,"w")</f>
        <v>#VALUE!</v>
      </c>
      <c r="F363" s="41" t="e">
        <f t="shared" si="11"/>
        <v>#VALUE!</v>
      </c>
    </row>
    <row r="364" spans="1:6" x14ac:dyDescent="0.25">
      <c r="A364" s="95"/>
      <c r="B364" s="14"/>
      <c r="C364" s="5">
        <f t="shared" si="10"/>
        <v>0</v>
      </c>
      <c r="D364" s="41" t="e">
        <f>COUNTIFS('Score Data Entry'!$H$28:$H$505,Results!B371,'Score Data Entry'!$A$28:$A$511,"s")</f>
        <v>#VALUE!</v>
      </c>
      <c r="E364" s="41" t="e">
        <f>COUNTIFS('Score Data Entry'!$H$28:$H$505,Results!$B371,'Score Data Entry'!$A$28:$A$511,"w")</f>
        <v>#VALUE!</v>
      </c>
      <c r="F364" s="41" t="e">
        <f t="shared" si="11"/>
        <v>#VALUE!</v>
      </c>
    </row>
    <row r="365" spans="1:6" x14ac:dyDescent="0.25">
      <c r="A365" s="95"/>
      <c r="B365" s="14"/>
      <c r="C365" s="5">
        <f t="shared" si="10"/>
        <v>0</v>
      </c>
      <c r="D365" s="41" t="e">
        <f>COUNTIFS('Score Data Entry'!$H$28:$H$505,Results!B372,'Score Data Entry'!$A$28:$A$511,"s")</f>
        <v>#VALUE!</v>
      </c>
      <c r="E365" s="41" t="e">
        <f>COUNTIFS('Score Data Entry'!$H$28:$H$505,Results!$B372,'Score Data Entry'!$A$28:$A$511,"w")</f>
        <v>#VALUE!</v>
      </c>
      <c r="F365" s="41" t="e">
        <f t="shared" si="11"/>
        <v>#VALUE!</v>
      </c>
    </row>
    <row r="366" spans="1:6" x14ac:dyDescent="0.25">
      <c r="A366" s="95"/>
      <c r="B366" s="14"/>
      <c r="C366" s="5">
        <f t="shared" si="10"/>
        <v>0</v>
      </c>
      <c r="D366" s="41" t="e">
        <f>COUNTIFS('Score Data Entry'!$H$28:$H$505,Results!B373,'Score Data Entry'!$A$28:$A$511,"s")</f>
        <v>#VALUE!</v>
      </c>
      <c r="E366" s="41" t="e">
        <f>COUNTIFS('Score Data Entry'!$H$28:$H$505,Results!$B373,'Score Data Entry'!$A$28:$A$511,"w")</f>
        <v>#VALUE!</v>
      </c>
      <c r="F366" s="41" t="e">
        <f t="shared" si="11"/>
        <v>#VALUE!</v>
      </c>
    </row>
    <row r="367" spans="1:6" x14ac:dyDescent="0.25">
      <c r="A367" s="95"/>
      <c r="B367" s="14"/>
      <c r="C367" s="5">
        <f t="shared" si="10"/>
        <v>0</v>
      </c>
      <c r="D367" s="41" t="e">
        <f>COUNTIFS('Score Data Entry'!$H$28:$H$505,Results!B374,'Score Data Entry'!$A$28:$A$511,"s")</f>
        <v>#VALUE!</v>
      </c>
      <c r="E367" s="41" t="e">
        <f>COUNTIFS('Score Data Entry'!$H$28:$H$505,Results!$B374,'Score Data Entry'!$A$28:$A$511,"w")</f>
        <v>#VALUE!</v>
      </c>
      <c r="F367" s="41" t="e">
        <f t="shared" si="11"/>
        <v>#VALUE!</v>
      </c>
    </row>
    <row r="368" spans="1:6" x14ac:dyDescent="0.25">
      <c r="A368" s="95"/>
      <c r="B368" s="14"/>
      <c r="C368" s="5">
        <f t="shared" si="10"/>
        <v>0</v>
      </c>
      <c r="D368" s="41" t="e">
        <f>COUNTIFS('Score Data Entry'!$H$28:$H$505,Results!B375,'Score Data Entry'!$A$28:$A$511,"s")</f>
        <v>#VALUE!</v>
      </c>
      <c r="E368" s="41" t="e">
        <f>COUNTIFS('Score Data Entry'!$H$28:$H$505,Results!$B375,'Score Data Entry'!$A$28:$A$511,"w")</f>
        <v>#VALUE!</v>
      </c>
      <c r="F368" s="41" t="e">
        <f t="shared" si="11"/>
        <v>#VALUE!</v>
      </c>
    </row>
    <row r="369" spans="1:6" x14ac:dyDescent="0.25">
      <c r="A369" s="95"/>
      <c r="B369" s="14"/>
      <c r="C369" s="5">
        <f t="shared" si="10"/>
        <v>0</v>
      </c>
      <c r="D369" s="41" t="e">
        <f>COUNTIFS('Score Data Entry'!$H$28:$H$505,Results!B376,'Score Data Entry'!$A$28:$A$511,"s")</f>
        <v>#VALUE!</v>
      </c>
      <c r="E369" s="41" t="e">
        <f>COUNTIFS('Score Data Entry'!$H$28:$H$505,Results!$B376,'Score Data Entry'!$A$28:$A$511,"w")</f>
        <v>#VALUE!</v>
      </c>
      <c r="F369" s="41" t="e">
        <f t="shared" si="11"/>
        <v>#VALUE!</v>
      </c>
    </row>
    <row r="370" spans="1:6" x14ac:dyDescent="0.25">
      <c r="A370" s="95"/>
      <c r="B370" s="14"/>
      <c r="C370" s="5">
        <f t="shared" si="10"/>
        <v>0</v>
      </c>
      <c r="D370" s="41" t="e">
        <f>COUNTIFS('Score Data Entry'!$H$28:$H$505,Results!B377,'Score Data Entry'!$A$28:$A$511,"s")</f>
        <v>#VALUE!</v>
      </c>
      <c r="E370" s="41" t="e">
        <f>COUNTIFS('Score Data Entry'!$H$28:$H$505,Results!$B377,'Score Data Entry'!$A$28:$A$511,"w")</f>
        <v>#VALUE!</v>
      </c>
      <c r="F370" s="41" t="e">
        <f t="shared" si="11"/>
        <v>#VALUE!</v>
      </c>
    </row>
    <row r="371" spans="1:6" x14ac:dyDescent="0.25">
      <c r="A371" s="95"/>
      <c r="B371" s="14"/>
      <c r="C371" s="5">
        <f t="shared" si="10"/>
        <v>0</v>
      </c>
      <c r="D371" s="41" t="e">
        <f>COUNTIFS('Score Data Entry'!$H$28:$H$505,Results!B378,'Score Data Entry'!$A$28:$A$511,"s")</f>
        <v>#VALUE!</v>
      </c>
      <c r="E371" s="41" t="e">
        <f>COUNTIFS('Score Data Entry'!$H$28:$H$505,Results!$B378,'Score Data Entry'!$A$28:$A$511,"w")</f>
        <v>#VALUE!</v>
      </c>
      <c r="F371" s="41" t="e">
        <f t="shared" si="11"/>
        <v>#VALUE!</v>
      </c>
    </row>
    <row r="372" spans="1:6" x14ac:dyDescent="0.25">
      <c r="A372" s="95"/>
      <c r="B372" s="14"/>
      <c r="C372" s="5">
        <f t="shared" si="10"/>
        <v>0</v>
      </c>
      <c r="D372" s="41" t="e">
        <f>COUNTIFS('Score Data Entry'!$H$28:$H$505,Results!B379,'Score Data Entry'!$A$28:$A$511,"s")</f>
        <v>#VALUE!</v>
      </c>
      <c r="E372" s="41" t="e">
        <f>COUNTIFS('Score Data Entry'!$H$28:$H$505,Results!$B379,'Score Data Entry'!$A$28:$A$511,"w")</f>
        <v>#VALUE!</v>
      </c>
      <c r="F372" s="41" t="e">
        <f t="shared" si="11"/>
        <v>#VALUE!</v>
      </c>
    </row>
    <row r="373" spans="1:6" x14ac:dyDescent="0.25">
      <c r="A373" s="95"/>
      <c r="B373" s="14"/>
      <c r="C373" s="5">
        <f t="shared" si="10"/>
        <v>0</v>
      </c>
      <c r="D373" s="41" t="e">
        <f>COUNTIFS('Score Data Entry'!$H$28:$H$505,Results!B380,'Score Data Entry'!$A$28:$A$511,"s")</f>
        <v>#VALUE!</v>
      </c>
      <c r="E373" s="41" t="e">
        <f>COUNTIFS('Score Data Entry'!$H$28:$H$505,Results!$B380,'Score Data Entry'!$A$28:$A$511,"w")</f>
        <v>#VALUE!</v>
      </c>
      <c r="F373" s="41" t="e">
        <f t="shared" si="11"/>
        <v>#VALUE!</v>
      </c>
    </row>
    <row r="374" spans="1:6" x14ac:dyDescent="0.25">
      <c r="A374" s="95"/>
      <c r="B374" s="14"/>
      <c r="C374" s="5">
        <f t="shared" si="10"/>
        <v>0</v>
      </c>
      <c r="D374" s="41" t="e">
        <f>COUNTIFS('Score Data Entry'!$H$28:$H$505,Results!B381,'Score Data Entry'!$A$28:$A$511,"s")</f>
        <v>#VALUE!</v>
      </c>
      <c r="E374" s="41" t="e">
        <f>COUNTIFS('Score Data Entry'!$H$28:$H$505,Results!$B381,'Score Data Entry'!$A$28:$A$511,"w")</f>
        <v>#VALUE!</v>
      </c>
      <c r="F374" s="41" t="e">
        <f t="shared" si="11"/>
        <v>#VALUE!</v>
      </c>
    </row>
    <row r="375" spans="1:6" x14ac:dyDescent="0.25">
      <c r="A375" s="95"/>
      <c r="B375" s="14"/>
      <c r="C375" s="5">
        <f t="shared" si="10"/>
        <v>0</v>
      </c>
      <c r="D375" s="41" t="e">
        <f>COUNTIFS('Score Data Entry'!$H$28:$H$505,Results!B382,'Score Data Entry'!$A$28:$A$511,"s")</f>
        <v>#VALUE!</v>
      </c>
      <c r="E375" s="41" t="e">
        <f>COUNTIFS('Score Data Entry'!$H$28:$H$505,Results!$B382,'Score Data Entry'!$A$28:$A$511,"w")</f>
        <v>#VALUE!</v>
      </c>
      <c r="F375" s="41" t="e">
        <f t="shared" si="11"/>
        <v>#VALUE!</v>
      </c>
    </row>
    <row r="376" spans="1:6" x14ac:dyDescent="0.25">
      <c r="A376" s="95"/>
      <c r="B376" s="14"/>
      <c r="C376" s="5">
        <f t="shared" si="10"/>
        <v>0</v>
      </c>
      <c r="D376" s="41" t="e">
        <f>COUNTIFS('Score Data Entry'!$H$28:$H$505,Results!B383,'Score Data Entry'!$A$28:$A$511,"s")</f>
        <v>#VALUE!</v>
      </c>
      <c r="E376" s="41" t="e">
        <f>COUNTIFS('Score Data Entry'!$H$28:$H$505,Results!$B383,'Score Data Entry'!$A$28:$A$511,"w")</f>
        <v>#VALUE!</v>
      </c>
      <c r="F376" s="41" t="e">
        <f t="shared" si="11"/>
        <v>#VALUE!</v>
      </c>
    </row>
    <row r="377" spans="1:6" x14ac:dyDescent="0.25">
      <c r="A377" s="95"/>
      <c r="B377" s="14"/>
      <c r="C377" s="5">
        <f t="shared" si="10"/>
        <v>0</v>
      </c>
      <c r="D377" s="41" t="e">
        <f>COUNTIFS('Score Data Entry'!$H$28:$H$505,Results!B384,'Score Data Entry'!$A$28:$A$511,"s")</f>
        <v>#VALUE!</v>
      </c>
      <c r="E377" s="41" t="e">
        <f>COUNTIFS('Score Data Entry'!$H$28:$H$505,Results!$B384,'Score Data Entry'!$A$28:$A$511,"w")</f>
        <v>#VALUE!</v>
      </c>
      <c r="F377" s="41" t="e">
        <f t="shared" si="11"/>
        <v>#VALUE!</v>
      </c>
    </row>
    <row r="378" spans="1:6" x14ac:dyDescent="0.25">
      <c r="A378" s="95"/>
      <c r="B378" s="14"/>
      <c r="C378" s="5">
        <f t="shared" si="10"/>
        <v>0</v>
      </c>
      <c r="D378" s="41" t="e">
        <f>COUNTIFS('Score Data Entry'!$H$28:$H$505,Results!B385,'Score Data Entry'!$A$28:$A$511,"s")</f>
        <v>#VALUE!</v>
      </c>
      <c r="E378" s="41" t="e">
        <f>COUNTIFS('Score Data Entry'!$H$28:$H$505,Results!$B385,'Score Data Entry'!$A$28:$A$511,"w")</f>
        <v>#VALUE!</v>
      </c>
      <c r="F378" s="41" t="e">
        <f t="shared" si="11"/>
        <v>#VALUE!</v>
      </c>
    </row>
    <row r="379" spans="1:6" x14ac:dyDescent="0.25">
      <c r="A379" s="95"/>
      <c r="B379" s="14"/>
      <c r="C379" s="5">
        <f t="shared" si="10"/>
        <v>0</v>
      </c>
      <c r="D379" s="41" t="e">
        <f>COUNTIFS('Score Data Entry'!$H$28:$H$505,Results!B386,'Score Data Entry'!$A$28:$A$511,"s")</f>
        <v>#VALUE!</v>
      </c>
      <c r="E379" s="41" t="e">
        <f>COUNTIFS('Score Data Entry'!$H$28:$H$505,Results!$B386,'Score Data Entry'!$A$28:$A$511,"w")</f>
        <v>#VALUE!</v>
      </c>
      <c r="F379" s="41" t="e">
        <f t="shared" si="11"/>
        <v>#VALUE!</v>
      </c>
    </row>
    <row r="380" spans="1:6" x14ac:dyDescent="0.25">
      <c r="A380" s="95"/>
      <c r="B380" s="14"/>
      <c r="C380" s="5">
        <f t="shared" si="10"/>
        <v>0</v>
      </c>
      <c r="D380" s="41" t="e">
        <f>COUNTIFS('Score Data Entry'!$H$28:$H$505,Results!B387,'Score Data Entry'!$A$28:$A$511,"s")</f>
        <v>#VALUE!</v>
      </c>
      <c r="E380" s="41" t="e">
        <f>COUNTIFS('Score Data Entry'!$H$28:$H$505,Results!$B387,'Score Data Entry'!$A$28:$A$511,"w")</f>
        <v>#VALUE!</v>
      </c>
      <c r="F380" s="41" t="e">
        <f t="shared" si="11"/>
        <v>#VALUE!</v>
      </c>
    </row>
    <row r="381" spans="1:6" x14ac:dyDescent="0.25">
      <c r="A381" s="95"/>
      <c r="B381" s="14"/>
      <c r="C381" s="5">
        <f t="shared" si="10"/>
        <v>0</v>
      </c>
      <c r="D381" s="41" t="e">
        <f>COUNTIFS('Score Data Entry'!$H$28:$H$505,Results!B388,'Score Data Entry'!$A$28:$A$511,"s")</f>
        <v>#VALUE!</v>
      </c>
      <c r="E381" s="41" t="e">
        <f>COUNTIFS('Score Data Entry'!$H$28:$H$505,Results!$B388,'Score Data Entry'!$A$28:$A$511,"w")</f>
        <v>#VALUE!</v>
      </c>
      <c r="F381" s="41" t="e">
        <f t="shared" si="11"/>
        <v>#VALUE!</v>
      </c>
    </row>
    <row r="382" spans="1:6" x14ac:dyDescent="0.25">
      <c r="A382" s="95"/>
      <c r="B382" s="14"/>
      <c r="C382" s="5">
        <f t="shared" si="10"/>
        <v>0</v>
      </c>
      <c r="D382" s="41" t="e">
        <f>COUNTIFS('Score Data Entry'!$H$28:$H$505,Results!B389,'Score Data Entry'!$A$28:$A$511,"s")</f>
        <v>#VALUE!</v>
      </c>
      <c r="E382" s="41" t="e">
        <f>COUNTIFS('Score Data Entry'!$H$28:$H$505,Results!$B389,'Score Data Entry'!$A$28:$A$511,"w")</f>
        <v>#VALUE!</v>
      </c>
      <c r="F382" s="41" t="e">
        <f t="shared" si="11"/>
        <v>#VALUE!</v>
      </c>
    </row>
    <row r="383" spans="1:6" x14ac:dyDescent="0.25">
      <c r="A383" s="95"/>
      <c r="B383" s="14"/>
      <c r="C383" s="5">
        <f t="shared" si="10"/>
        <v>0</v>
      </c>
      <c r="D383" s="41" t="e">
        <f>COUNTIFS('Score Data Entry'!$H$28:$H$505,Results!B390,'Score Data Entry'!$A$28:$A$511,"s")</f>
        <v>#VALUE!</v>
      </c>
      <c r="E383" s="41" t="e">
        <f>COUNTIFS('Score Data Entry'!$H$28:$H$505,Results!$B390,'Score Data Entry'!$A$28:$A$511,"w")</f>
        <v>#VALUE!</v>
      </c>
      <c r="F383" s="41" t="e">
        <f t="shared" si="11"/>
        <v>#VALUE!</v>
      </c>
    </row>
    <row r="384" spans="1:6" x14ac:dyDescent="0.25">
      <c r="A384" s="95"/>
      <c r="B384" s="14"/>
      <c r="C384" s="5">
        <f t="shared" si="10"/>
        <v>0</v>
      </c>
      <c r="D384" s="41" t="e">
        <f>COUNTIFS('Score Data Entry'!$H$28:$H$505,Results!B391,'Score Data Entry'!$A$28:$A$511,"s")</f>
        <v>#VALUE!</v>
      </c>
      <c r="E384" s="41" t="e">
        <f>COUNTIFS('Score Data Entry'!$H$28:$H$505,Results!$B391,'Score Data Entry'!$A$28:$A$511,"w")</f>
        <v>#VALUE!</v>
      </c>
      <c r="F384" s="41" t="e">
        <f t="shared" si="11"/>
        <v>#VALUE!</v>
      </c>
    </row>
    <row r="385" spans="1:6" x14ac:dyDescent="0.25">
      <c r="A385" s="95"/>
      <c r="B385" s="14"/>
      <c r="C385" s="5">
        <f t="shared" si="10"/>
        <v>0</v>
      </c>
      <c r="D385" s="41" t="e">
        <f>COUNTIFS('Score Data Entry'!$H$28:$H$505,Results!B392,'Score Data Entry'!$A$28:$A$511,"s")</f>
        <v>#VALUE!</v>
      </c>
      <c r="E385" s="41" t="e">
        <f>COUNTIFS('Score Data Entry'!$H$28:$H$505,Results!$B392,'Score Data Entry'!$A$28:$A$511,"w")</f>
        <v>#VALUE!</v>
      </c>
      <c r="F385" s="41" t="e">
        <f t="shared" si="11"/>
        <v>#VALUE!</v>
      </c>
    </row>
    <row r="386" spans="1:6" x14ac:dyDescent="0.25">
      <c r="A386" s="95"/>
      <c r="B386" s="14"/>
      <c r="C386" s="5">
        <f t="shared" si="10"/>
        <v>0</v>
      </c>
      <c r="D386" s="41" t="e">
        <f>COUNTIFS('Score Data Entry'!$H$28:$H$505,Results!B393,'Score Data Entry'!$A$28:$A$511,"s")</f>
        <v>#VALUE!</v>
      </c>
      <c r="E386" s="41" t="e">
        <f>COUNTIFS('Score Data Entry'!$H$28:$H$505,Results!$B393,'Score Data Entry'!$A$28:$A$511,"w")</f>
        <v>#VALUE!</v>
      </c>
      <c r="F386" s="41" t="e">
        <f t="shared" si="11"/>
        <v>#VALUE!</v>
      </c>
    </row>
    <row r="387" spans="1:6" x14ac:dyDescent="0.25">
      <c r="A387" s="95"/>
      <c r="B387" s="14"/>
      <c r="C387" s="5">
        <f t="shared" si="10"/>
        <v>0</v>
      </c>
      <c r="D387" s="41" t="e">
        <f>COUNTIFS('Score Data Entry'!$H$28:$H$505,Results!B394,'Score Data Entry'!$A$28:$A$511,"s")</f>
        <v>#VALUE!</v>
      </c>
      <c r="E387" s="41" t="e">
        <f>COUNTIFS('Score Data Entry'!$H$28:$H$505,Results!$B394,'Score Data Entry'!$A$28:$A$511,"w")</f>
        <v>#VALUE!</v>
      </c>
      <c r="F387" s="41" t="e">
        <f t="shared" si="11"/>
        <v>#VALUE!</v>
      </c>
    </row>
    <row r="388" spans="1:6" x14ac:dyDescent="0.25">
      <c r="A388" s="95"/>
      <c r="B388" s="14"/>
      <c r="C388" s="5">
        <f t="shared" si="10"/>
        <v>0</v>
      </c>
      <c r="D388" s="41" t="e">
        <f>COUNTIFS('Score Data Entry'!$H$28:$H$505,Results!B395,'Score Data Entry'!$A$28:$A$511,"s")</f>
        <v>#VALUE!</v>
      </c>
      <c r="E388" s="41" t="e">
        <f>COUNTIFS('Score Data Entry'!$H$28:$H$505,Results!$B395,'Score Data Entry'!$A$28:$A$511,"w")</f>
        <v>#VALUE!</v>
      </c>
      <c r="F388" s="41" t="e">
        <f t="shared" si="11"/>
        <v>#VALUE!</v>
      </c>
    </row>
    <row r="389" spans="1:6" x14ac:dyDescent="0.25">
      <c r="A389" s="95"/>
      <c r="B389" s="14"/>
      <c r="C389" s="5">
        <f t="shared" si="10"/>
        <v>0</v>
      </c>
      <c r="D389" s="41" t="e">
        <f>COUNTIFS('Score Data Entry'!$H$28:$H$505,Results!B396,'Score Data Entry'!$A$28:$A$511,"s")</f>
        <v>#VALUE!</v>
      </c>
      <c r="E389" s="41" t="e">
        <f>COUNTIFS('Score Data Entry'!$H$28:$H$505,Results!$B396,'Score Data Entry'!$A$28:$A$511,"w")</f>
        <v>#VALUE!</v>
      </c>
      <c r="F389" s="41" t="e">
        <f t="shared" si="11"/>
        <v>#VALUE!</v>
      </c>
    </row>
    <row r="390" spans="1:6" x14ac:dyDescent="0.25">
      <c r="A390" s="95"/>
      <c r="B390" s="14"/>
      <c r="C390" s="5">
        <f t="shared" si="10"/>
        <v>0</v>
      </c>
      <c r="D390" s="41" t="e">
        <f>COUNTIFS('Score Data Entry'!$H$28:$H$505,Results!B397,'Score Data Entry'!$A$28:$A$511,"s")</f>
        <v>#VALUE!</v>
      </c>
      <c r="E390" s="41" t="e">
        <f>COUNTIFS('Score Data Entry'!$H$28:$H$505,Results!$B397,'Score Data Entry'!$A$28:$A$511,"w")</f>
        <v>#VALUE!</v>
      </c>
      <c r="F390" s="41" t="e">
        <f t="shared" si="11"/>
        <v>#VALUE!</v>
      </c>
    </row>
    <row r="391" spans="1:6" x14ac:dyDescent="0.25">
      <c r="A391" s="95"/>
      <c r="B391" s="14"/>
      <c r="C391" s="5">
        <f t="shared" si="10"/>
        <v>0</v>
      </c>
      <c r="D391" s="41" t="e">
        <f>COUNTIFS('Score Data Entry'!$H$28:$H$505,Results!B398,'Score Data Entry'!$A$28:$A$511,"s")</f>
        <v>#VALUE!</v>
      </c>
      <c r="E391" s="41" t="e">
        <f>COUNTIFS('Score Data Entry'!$H$28:$H$505,Results!$B398,'Score Data Entry'!$A$28:$A$511,"w")</f>
        <v>#VALUE!</v>
      </c>
      <c r="F391" s="41" t="e">
        <f t="shared" si="11"/>
        <v>#VALUE!</v>
      </c>
    </row>
    <row r="392" spans="1:6" x14ac:dyDescent="0.25">
      <c r="A392" s="95"/>
      <c r="B392" s="14"/>
      <c r="C392" s="5">
        <f t="shared" si="10"/>
        <v>0</v>
      </c>
      <c r="D392" s="41" t="e">
        <f>COUNTIFS('Score Data Entry'!$H$28:$H$505,Results!B399,'Score Data Entry'!$A$28:$A$511,"s")</f>
        <v>#VALUE!</v>
      </c>
      <c r="E392" s="41" t="e">
        <f>COUNTIFS('Score Data Entry'!$H$28:$H$505,Results!$B399,'Score Data Entry'!$A$28:$A$511,"w")</f>
        <v>#VALUE!</v>
      </c>
      <c r="F392" s="41" t="e">
        <f t="shared" si="11"/>
        <v>#VALUE!</v>
      </c>
    </row>
    <row r="393" spans="1:6" x14ac:dyDescent="0.25">
      <c r="A393" s="95"/>
      <c r="B393" s="14"/>
      <c r="C393" s="5">
        <f t="shared" si="10"/>
        <v>0</v>
      </c>
      <c r="D393" s="41" t="e">
        <f>COUNTIFS('Score Data Entry'!$H$28:$H$505,Results!B400,'Score Data Entry'!$A$28:$A$511,"s")</f>
        <v>#VALUE!</v>
      </c>
      <c r="E393" s="41" t="e">
        <f>COUNTIFS('Score Data Entry'!$H$28:$H$505,Results!$B400,'Score Data Entry'!$A$28:$A$511,"w")</f>
        <v>#VALUE!</v>
      </c>
      <c r="F393" s="41" t="e">
        <f t="shared" si="11"/>
        <v>#VALUE!</v>
      </c>
    </row>
    <row r="394" spans="1:6" x14ac:dyDescent="0.25">
      <c r="A394" s="95"/>
      <c r="B394" s="14"/>
      <c r="C394" s="5">
        <f t="shared" ref="C394:C405" si="12">SUMIF(player,A394,Tournament_Points)</f>
        <v>0</v>
      </c>
      <c r="D394" s="41" t="e">
        <f>COUNTIFS('Score Data Entry'!$H$28:$H$505,Results!B401,'Score Data Entry'!$A$28:$A$511,"s")</f>
        <v>#VALUE!</v>
      </c>
      <c r="E394" s="41" t="e">
        <f>COUNTIFS('Score Data Entry'!$H$28:$H$505,Results!$B401,'Score Data Entry'!$A$28:$A$511,"w")</f>
        <v>#VALUE!</v>
      </c>
      <c r="F394" s="41" t="e">
        <f t="shared" ref="F394:F457" si="13">SUM(D394:E394)</f>
        <v>#VALUE!</v>
      </c>
    </row>
    <row r="395" spans="1:6" x14ac:dyDescent="0.25">
      <c r="A395" s="95"/>
      <c r="B395" s="14"/>
      <c r="C395" s="5">
        <f t="shared" si="12"/>
        <v>0</v>
      </c>
      <c r="D395" s="41" t="e">
        <f>COUNTIFS('Score Data Entry'!$H$28:$H$505,Results!B402,'Score Data Entry'!$A$28:$A$511,"s")</f>
        <v>#VALUE!</v>
      </c>
      <c r="E395" s="41" t="e">
        <f>COUNTIFS('Score Data Entry'!$H$28:$H$505,Results!$B402,'Score Data Entry'!$A$28:$A$511,"w")</f>
        <v>#VALUE!</v>
      </c>
      <c r="F395" s="41" t="e">
        <f t="shared" si="13"/>
        <v>#VALUE!</v>
      </c>
    </row>
    <row r="396" spans="1:6" x14ac:dyDescent="0.25">
      <c r="A396" s="95"/>
      <c r="B396" s="14"/>
      <c r="C396" s="5">
        <f t="shared" si="12"/>
        <v>0</v>
      </c>
      <c r="D396" s="41" t="e">
        <f>COUNTIFS('Score Data Entry'!$H$28:$H$505,Results!B403,'Score Data Entry'!$A$28:$A$511,"s")</f>
        <v>#VALUE!</v>
      </c>
      <c r="E396" s="41" t="e">
        <f>COUNTIFS('Score Data Entry'!$H$28:$H$505,Results!$B403,'Score Data Entry'!$A$28:$A$511,"w")</f>
        <v>#VALUE!</v>
      </c>
      <c r="F396" s="41" t="e">
        <f t="shared" si="13"/>
        <v>#VALUE!</v>
      </c>
    </row>
    <row r="397" spans="1:6" x14ac:dyDescent="0.25">
      <c r="A397" s="95"/>
      <c r="B397" s="14"/>
      <c r="C397" s="5">
        <f t="shared" si="12"/>
        <v>0</v>
      </c>
      <c r="D397" s="41" t="e">
        <f>COUNTIFS('Score Data Entry'!$H$28:$H$505,Results!B404,'Score Data Entry'!$A$28:$A$511,"s")</f>
        <v>#VALUE!</v>
      </c>
      <c r="E397" s="41" t="e">
        <f>COUNTIFS('Score Data Entry'!$H$28:$H$505,Results!$B404,'Score Data Entry'!$A$28:$A$511,"w")</f>
        <v>#VALUE!</v>
      </c>
      <c r="F397" s="41" t="e">
        <f t="shared" si="13"/>
        <v>#VALUE!</v>
      </c>
    </row>
    <row r="398" spans="1:6" x14ac:dyDescent="0.25">
      <c r="A398" s="95"/>
      <c r="B398" s="14"/>
      <c r="C398" s="5">
        <f t="shared" si="12"/>
        <v>0</v>
      </c>
      <c r="D398" s="41" t="e">
        <f>COUNTIFS('Score Data Entry'!$H$28:$H$505,Results!B405,'Score Data Entry'!$A$28:$A$511,"s")</f>
        <v>#VALUE!</v>
      </c>
      <c r="E398" s="41" t="e">
        <f>COUNTIFS('Score Data Entry'!$H$28:$H$505,Results!$B405,'Score Data Entry'!$A$28:$A$511,"w")</f>
        <v>#VALUE!</v>
      </c>
      <c r="F398" s="41" t="e">
        <f t="shared" si="13"/>
        <v>#VALUE!</v>
      </c>
    </row>
    <row r="399" spans="1:6" x14ac:dyDescent="0.25">
      <c r="A399" s="95"/>
      <c r="B399" s="14"/>
      <c r="C399" s="5">
        <f t="shared" si="12"/>
        <v>0</v>
      </c>
      <c r="D399" s="41" t="e">
        <f>COUNTIFS('Score Data Entry'!$H$28:$H$505,Results!B406,'Score Data Entry'!$A$28:$A$511,"s")</f>
        <v>#VALUE!</v>
      </c>
      <c r="E399" s="41" t="e">
        <f>COUNTIFS('Score Data Entry'!$H$28:$H$505,Results!$B406,'Score Data Entry'!$A$28:$A$511,"w")</f>
        <v>#VALUE!</v>
      </c>
      <c r="F399" s="41" t="e">
        <f t="shared" si="13"/>
        <v>#VALUE!</v>
      </c>
    </row>
    <row r="400" spans="1:6" x14ac:dyDescent="0.25">
      <c r="A400" s="95"/>
      <c r="B400" s="14"/>
      <c r="C400" s="5">
        <f t="shared" si="12"/>
        <v>0</v>
      </c>
      <c r="D400" s="41" t="e">
        <f>COUNTIFS('Score Data Entry'!$H$28:$H$505,Results!B407,'Score Data Entry'!$A$28:$A$511,"s")</f>
        <v>#VALUE!</v>
      </c>
      <c r="E400" s="41" t="e">
        <f>COUNTIFS('Score Data Entry'!$H$28:$H$505,Results!$B407,'Score Data Entry'!$A$28:$A$511,"w")</f>
        <v>#VALUE!</v>
      </c>
      <c r="F400" s="41" t="e">
        <f t="shared" si="13"/>
        <v>#VALUE!</v>
      </c>
    </row>
    <row r="401" spans="1:6" x14ac:dyDescent="0.25">
      <c r="A401" s="95"/>
      <c r="B401" s="14"/>
      <c r="C401" s="5">
        <f t="shared" si="12"/>
        <v>0</v>
      </c>
      <c r="D401" s="41" t="e">
        <f>COUNTIFS('Score Data Entry'!$H$28:$H$505,Results!B408,'Score Data Entry'!$A$28:$A$511,"s")</f>
        <v>#VALUE!</v>
      </c>
      <c r="E401" s="41" t="e">
        <f>COUNTIFS('Score Data Entry'!$H$28:$H$505,Results!$B408,'Score Data Entry'!$A$28:$A$511,"w")</f>
        <v>#VALUE!</v>
      </c>
      <c r="F401" s="41" t="e">
        <f t="shared" si="13"/>
        <v>#VALUE!</v>
      </c>
    </row>
    <row r="402" spans="1:6" x14ac:dyDescent="0.25">
      <c r="A402" s="95"/>
      <c r="B402" s="14"/>
      <c r="C402" s="5">
        <f t="shared" si="12"/>
        <v>0</v>
      </c>
      <c r="D402" s="41" t="e">
        <f>COUNTIFS('Score Data Entry'!$H$28:$H$505,Results!B409,'Score Data Entry'!$A$28:$A$511,"s")</f>
        <v>#VALUE!</v>
      </c>
      <c r="E402" s="41" t="e">
        <f>COUNTIFS('Score Data Entry'!$H$28:$H$505,Results!$B409,'Score Data Entry'!$A$28:$A$511,"w")</f>
        <v>#VALUE!</v>
      </c>
      <c r="F402" s="41" t="e">
        <f t="shared" si="13"/>
        <v>#VALUE!</v>
      </c>
    </row>
    <row r="403" spans="1:6" x14ac:dyDescent="0.25">
      <c r="A403" s="95"/>
      <c r="B403" s="14"/>
      <c r="C403" s="5">
        <f t="shared" si="12"/>
        <v>0</v>
      </c>
      <c r="D403" s="41" t="e">
        <f>COUNTIFS('Score Data Entry'!$H$28:$H$505,Results!B410,'Score Data Entry'!$A$28:$A$511,"s")</f>
        <v>#VALUE!</v>
      </c>
      <c r="E403" s="41" t="e">
        <f>COUNTIFS('Score Data Entry'!$H$28:$H$505,Results!$B410,'Score Data Entry'!$A$28:$A$511,"w")</f>
        <v>#VALUE!</v>
      </c>
      <c r="F403" s="41" t="e">
        <f t="shared" si="13"/>
        <v>#VALUE!</v>
      </c>
    </row>
    <row r="404" spans="1:6" x14ac:dyDescent="0.25">
      <c r="A404" s="95"/>
      <c r="B404" s="14"/>
      <c r="C404" s="5">
        <f t="shared" si="12"/>
        <v>0</v>
      </c>
      <c r="D404" s="41" t="e">
        <f>COUNTIFS('Score Data Entry'!$H$28:$H$505,Results!B411,'Score Data Entry'!$A$28:$A$511,"s")</f>
        <v>#VALUE!</v>
      </c>
      <c r="E404" s="41" t="e">
        <f>COUNTIFS('Score Data Entry'!$H$28:$H$505,Results!$B411,'Score Data Entry'!$A$28:$A$511,"w")</f>
        <v>#VALUE!</v>
      </c>
      <c r="F404" s="41" t="e">
        <f t="shared" si="13"/>
        <v>#VALUE!</v>
      </c>
    </row>
    <row r="405" spans="1:6" x14ac:dyDescent="0.25">
      <c r="A405" s="95"/>
      <c r="B405" s="14"/>
      <c r="C405" s="5">
        <f t="shared" si="12"/>
        <v>0</v>
      </c>
      <c r="D405" s="41" t="e">
        <f>COUNTIFS('Score Data Entry'!$H$28:$H$505,Results!B412,'Score Data Entry'!$A$28:$A$511,"s")</f>
        <v>#VALUE!</v>
      </c>
      <c r="E405" s="41" t="e">
        <f>COUNTIFS('Score Data Entry'!$H$28:$H$505,Results!$B412,'Score Data Entry'!$A$28:$A$511,"w")</f>
        <v>#VALUE!</v>
      </c>
      <c r="F405" s="41" t="e">
        <f t="shared" si="13"/>
        <v>#VALUE!</v>
      </c>
    </row>
    <row r="406" spans="1:6" ht="15.6" x14ac:dyDescent="0.3">
      <c r="A406" s="93"/>
      <c r="B406" s="91"/>
      <c r="C406" s="5"/>
      <c r="D406" s="41"/>
      <c r="E406" s="41"/>
      <c r="F406" s="41"/>
    </row>
    <row r="407" spans="1:6" ht="15.6" x14ac:dyDescent="0.3">
      <c r="A407" s="93"/>
      <c r="B407" s="91"/>
      <c r="C407" s="5"/>
      <c r="D407" s="41"/>
      <c r="E407" s="41"/>
      <c r="F407" s="41"/>
    </row>
    <row r="408" spans="1:6" ht="15.6" x14ac:dyDescent="0.3">
      <c r="A408" s="93"/>
      <c r="B408" s="91"/>
      <c r="C408" s="5"/>
      <c r="D408" s="41"/>
      <c r="E408" s="41"/>
      <c r="F408" s="41"/>
    </row>
    <row r="409" spans="1:6" ht="15.6" x14ac:dyDescent="0.3">
      <c r="A409" s="93"/>
      <c r="B409" s="91"/>
      <c r="C409" s="5"/>
      <c r="D409" s="41"/>
      <c r="E409" s="41"/>
      <c r="F409" s="41"/>
    </row>
    <row r="410" spans="1:6" ht="15.6" x14ac:dyDescent="0.3">
      <c r="A410" s="93"/>
      <c r="B410" s="91"/>
      <c r="C410" s="5"/>
      <c r="D410" s="41"/>
      <c r="E410" s="41"/>
      <c r="F410" s="41"/>
    </row>
    <row r="411" spans="1:6" ht="15.6" x14ac:dyDescent="0.3">
      <c r="A411" s="93"/>
      <c r="B411" s="91"/>
      <c r="C411" s="5"/>
      <c r="D411" s="41"/>
      <c r="E411" s="41"/>
      <c r="F411" s="41"/>
    </row>
    <row r="412" spans="1:6" ht="15.6" x14ac:dyDescent="0.3">
      <c r="A412" s="93"/>
      <c r="B412" s="91"/>
      <c r="C412" s="5"/>
      <c r="D412" s="41"/>
      <c r="E412" s="41"/>
      <c r="F412" s="41"/>
    </row>
  </sheetData>
  <autoFilter ref="A9:F412" xr:uid="{00000000-0009-0000-0000-000000000000}">
    <sortState ref="A10:F412">
      <sortCondition descending="1" ref="C9:C412"/>
    </sortState>
  </autoFilter>
  <sortState ref="A10:F412">
    <sortCondition descending="1" ref="C10:C412"/>
  </sortState>
  <mergeCells count="4">
    <mergeCell ref="B2:H2"/>
    <mergeCell ref="B3:G3"/>
    <mergeCell ref="B4:G4"/>
    <mergeCell ref="B5:G5"/>
  </mergeCells>
  <phoneticPr fontId="1" type="noConversion"/>
  <pageMargins left="0.75" right="0.75" top="1" bottom="1" header="0.5" footer="0.5"/>
  <pageSetup orientation="portrait" horizontalDpi="96" verticalDpi="96"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201"/>
  <sheetViews>
    <sheetView topLeftCell="C1" workbookViewId="0">
      <selection activeCell="A2" sqref="A2:A11"/>
    </sheetView>
  </sheetViews>
  <sheetFormatPr defaultColWidth="8.88671875" defaultRowHeight="13.2" x14ac:dyDescent="0.25"/>
  <cols>
    <col min="1" max="1" width="16.33203125" style="80" customWidth="1"/>
    <col min="2" max="2" width="6" style="88" customWidth="1"/>
    <col min="3" max="33" width="3.5546875" style="81" customWidth="1"/>
    <col min="34" max="34" width="3.44140625" style="81" customWidth="1"/>
    <col min="35" max="42" width="1.6640625" style="81" hidden="1" customWidth="1"/>
    <col min="43" max="44" width="6.109375" style="84" customWidth="1"/>
    <col min="45" max="48" width="3" style="81" customWidth="1"/>
    <col min="49" max="16384" width="8.88671875" style="81"/>
  </cols>
  <sheetData>
    <row r="1" spans="1:44" s="79" customFormat="1" ht="103.5" customHeight="1" x14ac:dyDescent="0.25">
      <c r="A1" s="75"/>
      <c r="B1" s="76" t="s">
        <v>41</v>
      </c>
      <c r="C1" s="89" t="s">
        <v>276</v>
      </c>
      <c r="D1" s="89" t="s">
        <v>230</v>
      </c>
      <c r="E1" s="89" t="s">
        <v>177</v>
      </c>
      <c r="F1" s="89" t="s">
        <v>277</v>
      </c>
      <c r="G1" s="89" t="s">
        <v>222</v>
      </c>
      <c r="H1" s="89" t="s">
        <v>278</v>
      </c>
      <c r="I1" s="89" t="s">
        <v>176</v>
      </c>
      <c r="J1" s="89" t="s">
        <v>180</v>
      </c>
      <c r="K1" s="89" t="s">
        <v>279</v>
      </c>
      <c r="L1" s="89" t="s">
        <v>224</v>
      </c>
      <c r="M1" s="89" t="s">
        <v>232</v>
      </c>
      <c r="N1" s="89" t="s">
        <v>280</v>
      </c>
      <c r="O1" s="89" t="s">
        <v>281</v>
      </c>
      <c r="P1" s="89" t="s">
        <v>231</v>
      </c>
      <c r="Q1" s="89" t="s">
        <v>225</v>
      </c>
      <c r="R1" s="89" t="s">
        <v>282</v>
      </c>
      <c r="S1" s="89" t="s">
        <v>286</v>
      </c>
      <c r="T1" s="89" t="s">
        <v>283</v>
      </c>
      <c r="U1" s="89" t="s">
        <v>289</v>
      </c>
      <c r="V1" s="89" t="s">
        <v>233</v>
      </c>
      <c r="W1" s="89" t="s">
        <v>226</v>
      </c>
      <c r="X1" s="89" t="s">
        <v>223</v>
      </c>
      <c r="Y1" s="89" t="s">
        <v>227</v>
      </c>
      <c r="Z1" s="89" t="s">
        <v>178</v>
      </c>
      <c r="AA1" s="89" t="s">
        <v>284</v>
      </c>
      <c r="AB1" s="89" t="s">
        <v>179</v>
      </c>
      <c r="AC1" s="89" t="s">
        <v>229</v>
      </c>
      <c r="AD1" s="89" t="s">
        <v>236</v>
      </c>
      <c r="AE1" s="89" t="s">
        <v>228</v>
      </c>
      <c r="AF1" s="89" t="s">
        <v>237</v>
      </c>
      <c r="AG1" s="89" t="s">
        <v>181</v>
      </c>
      <c r="AH1" s="89" t="s">
        <v>140</v>
      </c>
      <c r="AI1" s="77" t="s">
        <v>241</v>
      </c>
      <c r="AJ1" s="77" t="s">
        <v>241</v>
      </c>
      <c r="AK1" s="77" t="s">
        <v>241</v>
      </c>
      <c r="AL1" s="77" t="s">
        <v>241</v>
      </c>
      <c r="AM1" s="77" t="s">
        <v>241</v>
      </c>
      <c r="AN1" s="77" t="s">
        <v>241</v>
      </c>
      <c r="AO1" s="77" t="s">
        <v>241</v>
      </c>
      <c r="AP1" s="77" t="s">
        <v>241</v>
      </c>
      <c r="AQ1" s="78" t="s">
        <v>238</v>
      </c>
      <c r="AR1" s="78" t="s">
        <v>239</v>
      </c>
    </row>
    <row r="2" spans="1:44" ht="15.6" x14ac:dyDescent="0.3">
      <c r="A2" s="91" t="s">
        <v>606</v>
      </c>
      <c r="B2" s="93" t="s">
        <v>592</v>
      </c>
      <c r="C2" s="82" t="str">
        <f>IFERROR(VLOOKUP(C$1&amp;$B2,'Score Data Entry'!$L:$M,2,FALSE),"")</f>
        <v/>
      </c>
      <c r="D2" s="82" t="str">
        <f>IFERROR(VLOOKUP(D$1&amp;$B2,'Score Data Entry'!$L:$M,2,FALSE),"")</f>
        <v/>
      </c>
      <c r="E2" s="82" t="str">
        <f>IFERROR(VLOOKUP(E$1&amp;$B2,'Score Data Entry'!$L:$M,2,FALSE),"")</f>
        <v/>
      </c>
      <c r="F2" s="82" t="str">
        <f>IFERROR(VLOOKUP(F$1&amp;$B2,'Score Data Entry'!$L:$M,2,FALSE),"")</f>
        <v/>
      </c>
      <c r="G2" s="82" t="str">
        <f>IFERROR(VLOOKUP(G$1&amp;$B2,'Score Data Entry'!$L:$M,2,FALSE),"")</f>
        <v/>
      </c>
      <c r="H2" s="82" t="str">
        <f>IFERROR(VLOOKUP(H$1&amp;$B2,'Score Data Entry'!$L:$M,2,FALSE),"")</f>
        <v/>
      </c>
      <c r="I2" s="82" t="str">
        <f>IFERROR(VLOOKUP(I$1&amp;$B2,'Score Data Entry'!$L:$M,2,FALSE),"")</f>
        <v/>
      </c>
      <c r="J2" s="82">
        <f>IFERROR(VLOOKUP(J$1&amp;$B2,'Score Data Entry'!$L:$M,2,FALSE),"")</f>
        <v>10</v>
      </c>
      <c r="K2" s="82" t="str">
        <f>IFERROR(VLOOKUP(K$1&amp;$B2,'Score Data Entry'!$L:$M,2,FALSE),"")</f>
        <v/>
      </c>
      <c r="L2" s="82" t="str">
        <f>IFERROR(VLOOKUP(L$1&amp;$B2,'Score Data Entry'!$L:$M,2,FALSE),"")</f>
        <v/>
      </c>
      <c r="M2" s="82" t="str">
        <f>IFERROR(VLOOKUP(M$1&amp;$B2,'Score Data Entry'!$L:$M,2,FALSE),"")</f>
        <v/>
      </c>
      <c r="N2" s="82" t="str">
        <f>IFERROR(VLOOKUP(N$1&amp;$B2,'Score Data Entry'!$L:$M,2,FALSE),"")</f>
        <v/>
      </c>
      <c r="O2" s="82" t="str">
        <f>IFERROR(VLOOKUP(O$1&amp;$B2,'Score Data Entry'!$L:$M,2,FALSE),"")</f>
        <v/>
      </c>
      <c r="P2" s="82">
        <f>IFERROR(VLOOKUP(P$1&amp;$B2,'Score Data Entry'!$L:$M,2,FALSE),"")</f>
        <v>10</v>
      </c>
      <c r="Q2" s="82" t="str">
        <f>IFERROR(VLOOKUP(Q$1&amp;$B2,'Score Data Entry'!$L:$M,2,FALSE),"")</f>
        <v/>
      </c>
      <c r="R2" s="82" t="str">
        <f>IFERROR(VLOOKUP(R$1&amp;$B2,'Score Data Entry'!$L:$M,2,FALSE),"")</f>
        <v/>
      </c>
      <c r="S2" s="82" t="str">
        <f>IFERROR(VLOOKUP(S$1&amp;$B2,'Score Data Entry'!$L:$M,2,FALSE),"")</f>
        <v/>
      </c>
      <c r="T2" s="82" t="str">
        <f>IFERROR(VLOOKUP(T$1&amp;$B2,'Score Data Entry'!$L:$M,2,FALSE),"")</f>
        <v/>
      </c>
      <c r="U2" s="82" t="str">
        <f>IFERROR(VLOOKUP(U$1&amp;$B2,'Score Data Entry'!$L:$M,2,FALSE),"")</f>
        <v/>
      </c>
      <c r="V2" s="82">
        <f>IFERROR(VLOOKUP(V$1&amp;$B2,'Score Data Entry'!$L:$M,2,FALSE),"")</f>
        <v>10</v>
      </c>
      <c r="W2" s="82">
        <f>IFERROR(VLOOKUP(W$1&amp;$B2,'Score Data Entry'!$L:$M,2,FALSE),"")</f>
        <v>10</v>
      </c>
      <c r="X2" s="82" t="str">
        <f>IFERROR(VLOOKUP(X$1&amp;$B2,'Score Data Entry'!$L:$M,2,FALSE),"")</f>
        <v/>
      </c>
      <c r="Y2" s="82" t="str">
        <f>IFERROR(VLOOKUP(Y$1&amp;$B2,'Score Data Entry'!$L:$M,2,FALSE),"")</f>
        <v/>
      </c>
      <c r="Z2" s="82" t="str">
        <f>IFERROR(VLOOKUP(Z$1&amp;$B2,'Score Data Entry'!$L:$M,2,FALSE),"")</f>
        <v/>
      </c>
      <c r="AA2" s="82">
        <f>IFERROR(VLOOKUP(AA$1&amp;$B2,'Score Data Entry'!$L:$M,2,FALSE),"")</f>
        <v>10</v>
      </c>
      <c r="AB2" s="82" t="str">
        <f>IFERROR(VLOOKUP(AB$1&amp;$B2,'Score Data Entry'!$L:$M,2,FALSE),"")</f>
        <v/>
      </c>
      <c r="AC2" s="82" t="str">
        <f>IFERROR(VLOOKUP(AC$1&amp;$B2,'Score Data Entry'!$L:$M,2,FALSE),"")</f>
        <v/>
      </c>
      <c r="AD2" s="82">
        <f>IFERROR(VLOOKUP(AD$1&amp;$B2,'Score Data Entry'!$L:$M,2,FALSE),"")</f>
        <v>10</v>
      </c>
      <c r="AE2" s="82" t="str">
        <f>IFERROR(VLOOKUP(AE$1&amp;$B2,'Score Data Entry'!$L:$M,2,FALSE),"")</f>
        <v/>
      </c>
      <c r="AF2" s="82">
        <f>IFERROR(VLOOKUP(AF$1&amp;$B2,'Score Data Entry'!$L:$M,2,FALSE),"")</f>
        <v>10</v>
      </c>
      <c r="AG2" s="82" t="str">
        <f>IFERROR(VLOOKUP(AG$1&amp;$B2,'Score Data Entry'!$L:$M,2,FALSE),"")</f>
        <v/>
      </c>
      <c r="AH2" s="82" t="str">
        <f>IFERROR(VLOOKUP(AH$1&amp;$B2,'Score Data Entry'!$L:$M,2,FALSE),"")</f>
        <v/>
      </c>
      <c r="AI2" s="83">
        <v>0</v>
      </c>
      <c r="AJ2" s="83">
        <v>0</v>
      </c>
      <c r="AK2" s="83">
        <v>0</v>
      </c>
      <c r="AL2" s="83">
        <v>0</v>
      </c>
      <c r="AM2" s="83">
        <v>0</v>
      </c>
      <c r="AN2" s="83">
        <v>0</v>
      </c>
      <c r="AO2" s="83">
        <v>0</v>
      </c>
      <c r="AP2" s="83">
        <v>0</v>
      </c>
      <c r="AQ2" s="84">
        <f t="shared" ref="AQ2:AQ33" si="0">SUMIF(C2:AH2,"&lt;&gt;#N/A")</f>
        <v>70</v>
      </c>
      <c r="AR2" s="85">
        <f t="shared" ref="AR2:AR33" si="1">LARGE(C2:AP2,1)+LARGE(C2:AP2,2)+LARGE(C2:AP2,3)+LARGE(C2:AP2,4)+LARGE(C2:AP2,5)+LARGE(C2:AP2,6)+LARGE(C2:AP2,7)+LARGE(C2:AP2,8)</f>
        <v>70</v>
      </c>
    </row>
    <row r="3" spans="1:44" ht="15.6" x14ac:dyDescent="0.3">
      <c r="A3" s="91" t="s">
        <v>248</v>
      </c>
      <c r="B3" s="93" t="s">
        <v>469</v>
      </c>
      <c r="C3" s="86" t="str">
        <f>IFERROR(VLOOKUP(C$1&amp;$B3,'Score Data Entry'!$L:$M,2,FALSE),"")</f>
        <v/>
      </c>
      <c r="D3" s="86">
        <f>IFERROR(VLOOKUP(D$1&amp;$B3,'Score Data Entry'!$L:$M,2,FALSE),"")</f>
        <v>10</v>
      </c>
      <c r="E3" s="86" t="str">
        <f>IFERROR(VLOOKUP(E$1&amp;$B3,'Score Data Entry'!$L:$M,2,FALSE),"")</f>
        <v/>
      </c>
      <c r="F3" s="86" t="str">
        <f>IFERROR(VLOOKUP(F$1&amp;$B3,'Score Data Entry'!$L:$M,2,FALSE),"")</f>
        <v/>
      </c>
      <c r="G3" s="86" t="str">
        <f>IFERROR(VLOOKUP(G$1&amp;$B3,'Score Data Entry'!$L:$M,2,FALSE),"")</f>
        <v/>
      </c>
      <c r="H3" s="86" t="str">
        <f>IFERROR(VLOOKUP(H$1&amp;$B3,'Score Data Entry'!$L:$M,2,FALSE),"")</f>
        <v/>
      </c>
      <c r="I3" s="86">
        <f>IFERROR(VLOOKUP(I$1&amp;$B3,'Score Data Entry'!$L:$M,2,FALSE),"")</f>
        <v>6</v>
      </c>
      <c r="J3" s="86" t="str">
        <f>IFERROR(VLOOKUP(J$1&amp;$B3,'Score Data Entry'!$L:$M,2,FALSE),"")</f>
        <v/>
      </c>
      <c r="K3" s="86">
        <f>IFERROR(VLOOKUP(K$1&amp;$B3,'Score Data Entry'!$L:$M,2,FALSE),"")</f>
        <v>10</v>
      </c>
      <c r="L3" s="86" t="str">
        <f>IFERROR(VLOOKUP(L$1&amp;$B3,'Score Data Entry'!$L:$M,2,FALSE),"")</f>
        <v/>
      </c>
      <c r="M3" s="86" t="str">
        <f>IFERROR(VLOOKUP(M$1&amp;$B3,'Score Data Entry'!$L:$M,2,FALSE),"")</f>
        <v/>
      </c>
      <c r="N3" s="86" t="str">
        <f>IFERROR(VLOOKUP(N$1&amp;$B3,'Score Data Entry'!$L:$M,2,FALSE),"")</f>
        <v/>
      </c>
      <c r="O3" s="86" t="str">
        <f>IFERROR(VLOOKUP(O$1&amp;$B3,'Score Data Entry'!$L:$M,2,FALSE),"")</f>
        <v/>
      </c>
      <c r="P3" s="86">
        <f>IFERROR(VLOOKUP(P$1&amp;$B3,'Score Data Entry'!$L:$M,2,FALSE),"")</f>
        <v>6</v>
      </c>
      <c r="Q3" s="86" t="str">
        <f>IFERROR(VLOOKUP(Q$1&amp;$B3,'Score Data Entry'!$L:$M,2,FALSE),"")</f>
        <v/>
      </c>
      <c r="R3" s="86" t="str">
        <f>IFERROR(VLOOKUP(R$1&amp;$B3,'Score Data Entry'!$L:$M,2,FALSE),"")</f>
        <v/>
      </c>
      <c r="S3" s="86">
        <f>IFERROR(VLOOKUP(S$1&amp;$B3,'Score Data Entry'!$L:$M,2,FALSE),"")</f>
        <v>10</v>
      </c>
      <c r="T3" s="86" t="str">
        <f>IFERROR(VLOOKUP(T$1&amp;$B3,'Score Data Entry'!$L:$M,2,FALSE),"")</f>
        <v/>
      </c>
      <c r="U3" s="86">
        <f>IFERROR(VLOOKUP(U$1&amp;$B3,'Score Data Entry'!$L:$M,2,FALSE),"")</f>
        <v>10</v>
      </c>
      <c r="V3" s="86" t="str">
        <f>IFERROR(VLOOKUP(V$1&amp;$B3,'Score Data Entry'!$L:$M,2,FALSE),"")</f>
        <v/>
      </c>
      <c r="W3" s="86">
        <f>IFERROR(VLOOKUP(W$1&amp;$B3,'Score Data Entry'!$L:$M,2,FALSE),"")</f>
        <v>6</v>
      </c>
      <c r="X3" s="86" t="str">
        <f>IFERROR(VLOOKUP(X$1&amp;$B3,'Score Data Entry'!$L:$M,2,FALSE),"")</f>
        <v/>
      </c>
      <c r="Y3" s="86" t="str">
        <f>IFERROR(VLOOKUP(Y$1&amp;$B3,'Score Data Entry'!$L:$M,2,FALSE),"")</f>
        <v/>
      </c>
      <c r="Z3" s="86">
        <f>IFERROR(VLOOKUP(Z$1&amp;$B3,'Score Data Entry'!$L:$M,2,FALSE),"")</f>
        <v>6</v>
      </c>
      <c r="AA3" s="86" t="str">
        <f>IFERROR(VLOOKUP(AA$1&amp;$B3,'Score Data Entry'!$L:$M,2,FALSE),"")</f>
        <v/>
      </c>
      <c r="AB3" s="86" t="str">
        <f>IFERROR(VLOOKUP(AB$1&amp;$B3,'Score Data Entry'!$L:$M,2,FALSE),"")</f>
        <v/>
      </c>
      <c r="AC3" s="86" t="str">
        <f>IFERROR(VLOOKUP(AC$1&amp;$B3,'Score Data Entry'!$L:$M,2,FALSE),"")</f>
        <v/>
      </c>
      <c r="AD3" s="86" t="str">
        <f>IFERROR(VLOOKUP(AD$1&amp;$B3,'Score Data Entry'!$L:$M,2,FALSE),"")</f>
        <v/>
      </c>
      <c r="AE3" s="86">
        <f>IFERROR(VLOOKUP(AE$1&amp;$B3,'Score Data Entry'!$L:$M,2,FALSE),"")</f>
        <v>10</v>
      </c>
      <c r="AF3" s="86">
        <f>IFERROR(VLOOKUP(AF$1&amp;$B3,'Score Data Entry'!$L:$M,2,FALSE),"")</f>
        <v>3</v>
      </c>
      <c r="AG3" s="86" t="str">
        <f>IFERROR(VLOOKUP(AG$1&amp;$B3,'Score Data Entry'!$L:$M,2,FALSE),"")</f>
        <v/>
      </c>
      <c r="AH3" s="86" t="str">
        <f>IFERROR(VLOOKUP(AH$1&amp;$B3,'Score Data Entry'!$L:$M,2,FALSE),"")</f>
        <v/>
      </c>
      <c r="AI3" s="83">
        <v>0</v>
      </c>
      <c r="AJ3" s="83">
        <v>0</v>
      </c>
      <c r="AK3" s="83">
        <v>0</v>
      </c>
      <c r="AL3" s="83">
        <v>0</v>
      </c>
      <c r="AM3" s="83">
        <v>0</v>
      </c>
      <c r="AN3" s="83">
        <v>0</v>
      </c>
      <c r="AO3" s="83">
        <v>0</v>
      </c>
      <c r="AP3" s="83">
        <v>0</v>
      </c>
      <c r="AQ3" s="84">
        <f t="shared" si="0"/>
        <v>77</v>
      </c>
      <c r="AR3" s="85">
        <f t="shared" si="1"/>
        <v>68</v>
      </c>
    </row>
    <row r="4" spans="1:44" ht="15.6" x14ac:dyDescent="0.3">
      <c r="A4" s="91" t="s">
        <v>258</v>
      </c>
      <c r="B4" s="93" t="s">
        <v>439</v>
      </c>
      <c r="C4" s="86" t="str">
        <f>IFERROR(VLOOKUP(C$1&amp;$B4,'Score Data Entry'!$L:$M,2,FALSE),"")</f>
        <v/>
      </c>
      <c r="D4" s="86" t="str">
        <f>IFERROR(VLOOKUP(D$1&amp;$B4,'Score Data Entry'!$L:$M,2,FALSE),"")</f>
        <v/>
      </c>
      <c r="E4" s="86" t="str">
        <f>IFERROR(VLOOKUP(E$1&amp;$B4,'Score Data Entry'!$L:$M,2,FALSE),"")</f>
        <v/>
      </c>
      <c r="F4" s="86">
        <f>IFERROR(VLOOKUP(F$1&amp;$B4,'Score Data Entry'!$L:$M,2,FALSE),"")</f>
        <v>10</v>
      </c>
      <c r="G4" s="86">
        <f>IFERROR(VLOOKUP(G$1&amp;$B4,'Score Data Entry'!$L:$M,2,FALSE),"")</f>
        <v>6</v>
      </c>
      <c r="H4" s="86" t="str">
        <f>IFERROR(VLOOKUP(H$1&amp;$B4,'Score Data Entry'!$L:$M,2,FALSE),"")</f>
        <v/>
      </c>
      <c r="I4" s="86" t="str">
        <f>IFERROR(VLOOKUP(I$1&amp;$B4,'Score Data Entry'!$L:$M,2,FALSE),"")</f>
        <v/>
      </c>
      <c r="J4" s="86" t="str">
        <f>IFERROR(VLOOKUP(J$1&amp;$B4,'Score Data Entry'!$L:$M,2,FALSE),"")</f>
        <v/>
      </c>
      <c r="K4" s="86">
        <f>IFERROR(VLOOKUP(K$1&amp;$B4,'Score Data Entry'!$L:$M,2,FALSE),"")</f>
        <v>1</v>
      </c>
      <c r="L4" s="86" t="str">
        <f>IFERROR(VLOOKUP(L$1&amp;$B4,'Score Data Entry'!$L:$M,2,FALSE),"")</f>
        <v/>
      </c>
      <c r="M4" s="86" t="str">
        <f>IFERROR(VLOOKUP(M$1&amp;$B4,'Score Data Entry'!$L:$M,2,FALSE),"")</f>
        <v/>
      </c>
      <c r="N4" s="86" t="str">
        <f>IFERROR(VLOOKUP(N$1&amp;$B4,'Score Data Entry'!$L:$M,2,FALSE),"")</f>
        <v/>
      </c>
      <c r="O4" s="86">
        <f>IFERROR(VLOOKUP(O$1&amp;$B4,'Score Data Entry'!$L:$M,2,FALSE),"")</f>
        <v>10</v>
      </c>
      <c r="P4" s="86" t="str">
        <f>IFERROR(VLOOKUP(P$1&amp;$B4,'Score Data Entry'!$L:$M,2,FALSE),"")</f>
        <v/>
      </c>
      <c r="Q4" s="86" t="str">
        <f>IFERROR(VLOOKUP(Q$1&amp;$B4,'Score Data Entry'!$L:$M,2,FALSE),"")</f>
        <v/>
      </c>
      <c r="R4" s="86" t="str">
        <f>IFERROR(VLOOKUP(R$1&amp;$B4,'Score Data Entry'!$L:$M,2,FALSE),"")</f>
        <v/>
      </c>
      <c r="S4" s="86">
        <f>IFERROR(VLOOKUP(S$1&amp;$B4,'Score Data Entry'!$L:$M,2,FALSE),"")</f>
        <v>10</v>
      </c>
      <c r="T4" s="86" t="str">
        <f>IFERROR(VLOOKUP(T$1&amp;$B4,'Score Data Entry'!$L:$M,2,FALSE),"")</f>
        <v/>
      </c>
      <c r="U4" s="86">
        <f>IFERROR(VLOOKUP(U$1&amp;$B4,'Score Data Entry'!$L:$M,2,FALSE),"")</f>
        <v>2</v>
      </c>
      <c r="V4" s="86" t="str">
        <f>IFERROR(VLOOKUP(V$1&amp;$B4,'Score Data Entry'!$L:$M,2,FALSE),"")</f>
        <v/>
      </c>
      <c r="W4" s="86" t="str">
        <f>IFERROR(VLOOKUP(W$1&amp;$B4,'Score Data Entry'!$L:$M,2,FALSE),"")</f>
        <v/>
      </c>
      <c r="X4" s="86" t="str">
        <f>IFERROR(VLOOKUP(X$1&amp;$B4,'Score Data Entry'!$L:$M,2,FALSE),"")</f>
        <v/>
      </c>
      <c r="Y4" s="86">
        <f>IFERROR(VLOOKUP(Y$1&amp;$B4,'Score Data Entry'!$L:$M,2,FALSE),"")</f>
        <v>3</v>
      </c>
      <c r="Z4" s="86">
        <f>IFERROR(VLOOKUP(Z$1&amp;$B4,'Score Data Entry'!$L:$M,2,FALSE),"")</f>
        <v>6</v>
      </c>
      <c r="AA4" s="86" t="str">
        <f>IFERROR(VLOOKUP(AA$1&amp;$B4,'Score Data Entry'!$L:$M,2,FALSE),"")</f>
        <v/>
      </c>
      <c r="AB4" s="86" t="str">
        <f>IFERROR(VLOOKUP(AB$1&amp;$B4,'Score Data Entry'!$L:$M,2,FALSE),"")</f>
        <v/>
      </c>
      <c r="AC4" s="86" t="str">
        <f>IFERROR(VLOOKUP(AC$1&amp;$B4,'Score Data Entry'!$L:$M,2,FALSE),"")</f>
        <v/>
      </c>
      <c r="AD4" s="86">
        <f>IFERROR(VLOOKUP(AD$1&amp;$B4,'Score Data Entry'!$L:$M,2,FALSE),"")</f>
        <v>1</v>
      </c>
      <c r="AE4" s="86" t="str">
        <f>IFERROR(VLOOKUP(AE$1&amp;$B4,'Score Data Entry'!$L:$M,2,FALSE),"")</f>
        <v/>
      </c>
      <c r="AF4" s="86" t="str">
        <f>IFERROR(VLOOKUP(AF$1&amp;$B4,'Score Data Entry'!$L:$M,2,FALSE),"")</f>
        <v/>
      </c>
      <c r="AG4" s="86" t="str">
        <f>IFERROR(VLOOKUP(AG$1&amp;$B4,'Score Data Entry'!$L:$M,2,FALSE),"")</f>
        <v/>
      </c>
      <c r="AH4" s="86">
        <f>IFERROR(VLOOKUP(AH$1&amp;$B4,'Score Data Entry'!$L:$M,2,FALSE),"")</f>
        <v>10</v>
      </c>
      <c r="AI4" s="83">
        <v>0</v>
      </c>
      <c r="AJ4" s="83">
        <v>0</v>
      </c>
      <c r="AK4" s="83">
        <v>0</v>
      </c>
      <c r="AL4" s="83">
        <v>0</v>
      </c>
      <c r="AM4" s="83">
        <v>0</v>
      </c>
      <c r="AN4" s="83">
        <v>0</v>
      </c>
      <c r="AO4" s="83">
        <v>0</v>
      </c>
      <c r="AP4" s="83">
        <v>0</v>
      </c>
      <c r="AQ4" s="84">
        <f t="shared" si="0"/>
        <v>59</v>
      </c>
      <c r="AR4" s="85">
        <f t="shared" si="1"/>
        <v>57</v>
      </c>
    </row>
    <row r="5" spans="1:44" ht="15.6" x14ac:dyDescent="0.3">
      <c r="A5" s="91" t="s">
        <v>311</v>
      </c>
      <c r="B5" s="93" t="s">
        <v>442</v>
      </c>
      <c r="C5" s="86" t="str">
        <f>IFERROR(VLOOKUP(C$1&amp;$B5,'Score Data Entry'!$L:$M,2,FALSE),"")</f>
        <v/>
      </c>
      <c r="D5" s="86">
        <f>IFERROR(VLOOKUP(D$1&amp;$B5,'Score Data Entry'!$L:$M,2,FALSE),"")</f>
        <v>10</v>
      </c>
      <c r="E5" s="86" t="str">
        <f>IFERROR(VLOOKUP(E$1&amp;$B5,'Score Data Entry'!$L:$M,2,FALSE),"")</f>
        <v/>
      </c>
      <c r="F5" s="86" t="str">
        <f>IFERROR(VLOOKUP(F$1&amp;$B5,'Score Data Entry'!$L:$M,2,FALSE),"")</f>
        <v/>
      </c>
      <c r="G5" s="86">
        <f>IFERROR(VLOOKUP(G$1&amp;$B5,'Score Data Entry'!$L:$M,2,FALSE),"")</f>
        <v>10</v>
      </c>
      <c r="H5" s="86" t="str">
        <f>IFERROR(VLOOKUP(H$1&amp;$B5,'Score Data Entry'!$L:$M,2,FALSE),"")</f>
        <v/>
      </c>
      <c r="I5" s="86" t="str">
        <f>IFERROR(VLOOKUP(I$1&amp;$B5,'Score Data Entry'!$L:$M,2,FALSE),"")</f>
        <v/>
      </c>
      <c r="J5" s="86" t="str">
        <f>IFERROR(VLOOKUP(J$1&amp;$B5,'Score Data Entry'!$L:$M,2,FALSE),"")</f>
        <v/>
      </c>
      <c r="K5" s="86">
        <f>IFERROR(VLOOKUP(K$1&amp;$B5,'Score Data Entry'!$L:$M,2,FALSE),"")</f>
        <v>6</v>
      </c>
      <c r="L5" s="86" t="str">
        <f>IFERROR(VLOOKUP(L$1&amp;$B5,'Score Data Entry'!$L:$M,2,FALSE),"")</f>
        <v/>
      </c>
      <c r="M5" s="86" t="str">
        <f>IFERROR(VLOOKUP(M$1&amp;$B5,'Score Data Entry'!$L:$M,2,FALSE),"")</f>
        <v/>
      </c>
      <c r="N5" s="86" t="str">
        <f>IFERROR(VLOOKUP(N$1&amp;$B5,'Score Data Entry'!$L:$M,2,FALSE),"")</f>
        <v/>
      </c>
      <c r="O5" s="86" t="str">
        <f>IFERROR(VLOOKUP(O$1&amp;$B5,'Score Data Entry'!$L:$M,2,FALSE),"")</f>
        <v/>
      </c>
      <c r="P5" s="86" t="str">
        <f>IFERROR(VLOOKUP(P$1&amp;$B5,'Score Data Entry'!$L:$M,2,FALSE),"")</f>
        <v/>
      </c>
      <c r="Q5" s="86">
        <f>IFERROR(VLOOKUP(Q$1&amp;$B5,'Score Data Entry'!$L:$M,2,FALSE),"")</f>
        <v>6</v>
      </c>
      <c r="R5" s="86" t="str">
        <f>IFERROR(VLOOKUP(R$1&amp;$B5,'Score Data Entry'!$L:$M,2,FALSE),"")</f>
        <v/>
      </c>
      <c r="S5" s="86" t="str">
        <f>IFERROR(VLOOKUP(S$1&amp;$B5,'Score Data Entry'!$L:$M,2,FALSE),"")</f>
        <v/>
      </c>
      <c r="T5" s="86" t="str">
        <f>IFERROR(VLOOKUP(T$1&amp;$B5,'Score Data Entry'!$L:$M,2,FALSE),"")</f>
        <v/>
      </c>
      <c r="U5" s="86" t="str">
        <f>IFERROR(VLOOKUP(U$1&amp;$B5,'Score Data Entry'!$L:$M,2,FALSE),"")</f>
        <v/>
      </c>
      <c r="V5" s="86">
        <f>IFERROR(VLOOKUP(V$1&amp;$B5,'Score Data Entry'!$L:$M,2,FALSE),"")</f>
        <v>6</v>
      </c>
      <c r="W5" s="86" t="str">
        <f>IFERROR(VLOOKUP(W$1&amp;$B5,'Score Data Entry'!$L:$M,2,FALSE),"")</f>
        <v/>
      </c>
      <c r="X5" s="86">
        <f>IFERROR(VLOOKUP(X$1&amp;$B5,'Score Data Entry'!$L:$M,2,FALSE),"")</f>
        <v>10</v>
      </c>
      <c r="Y5" s="86" t="str">
        <f>IFERROR(VLOOKUP(Y$1&amp;$B5,'Score Data Entry'!$L:$M,2,FALSE),"")</f>
        <v/>
      </c>
      <c r="Z5" s="86">
        <f>IFERROR(VLOOKUP(Z$1&amp;$B5,'Score Data Entry'!$L:$M,2,FALSE),"")</f>
        <v>2</v>
      </c>
      <c r="AA5" s="86" t="str">
        <f>IFERROR(VLOOKUP(AA$1&amp;$B5,'Score Data Entry'!$L:$M,2,FALSE),"")</f>
        <v/>
      </c>
      <c r="AB5" s="86" t="str">
        <f>IFERROR(VLOOKUP(AB$1&amp;$B5,'Score Data Entry'!$L:$M,2,FALSE),"")</f>
        <v/>
      </c>
      <c r="AC5" s="86" t="str">
        <f>IFERROR(VLOOKUP(AC$1&amp;$B5,'Score Data Entry'!$L:$M,2,FALSE),"")</f>
        <v/>
      </c>
      <c r="AD5" s="86">
        <f>IFERROR(VLOOKUP(AD$1&amp;$B5,'Score Data Entry'!$L:$M,2,FALSE),"")</f>
        <v>6</v>
      </c>
      <c r="AE5" s="86" t="str">
        <f>IFERROR(VLOOKUP(AE$1&amp;$B5,'Score Data Entry'!$L:$M,2,FALSE),"")</f>
        <v/>
      </c>
      <c r="AF5" s="86" t="str">
        <f>IFERROR(VLOOKUP(AF$1&amp;$B5,'Score Data Entry'!$L:$M,2,FALSE),"")</f>
        <v/>
      </c>
      <c r="AG5" s="86" t="str">
        <f>IFERROR(VLOOKUP(AG$1&amp;$B5,'Score Data Entry'!$L:$M,2,FALSE),"")</f>
        <v/>
      </c>
      <c r="AH5" s="86">
        <f>IFERROR(VLOOKUP(AH$1&amp;$B5,'Score Data Entry'!$L:$M,2,FALSE),"")</f>
        <v>1</v>
      </c>
      <c r="AI5" s="83">
        <v>0</v>
      </c>
      <c r="AJ5" s="83">
        <v>0</v>
      </c>
      <c r="AK5" s="83">
        <v>0</v>
      </c>
      <c r="AL5" s="83">
        <v>0</v>
      </c>
      <c r="AM5" s="83">
        <v>0</v>
      </c>
      <c r="AN5" s="83">
        <v>0</v>
      </c>
      <c r="AO5" s="83">
        <v>0</v>
      </c>
      <c r="AP5" s="83">
        <v>0</v>
      </c>
      <c r="AQ5" s="84">
        <f t="shared" si="0"/>
        <v>57</v>
      </c>
      <c r="AR5" s="85">
        <f t="shared" si="1"/>
        <v>56</v>
      </c>
    </row>
    <row r="6" spans="1:44" ht="15.6" x14ac:dyDescent="0.3">
      <c r="A6" s="91" t="s">
        <v>588</v>
      </c>
      <c r="B6" s="93" t="s">
        <v>587</v>
      </c>
      <c r="C6" s="86" t="str">
        <f>IFERROR(VLOOKUP(C$1&amp;$B6,'Score Data Entry'!$L:$M,2,FALSE),"")</f>
        <v/>
      </c>
      <c r="D6" s="86" t="str">
        <f>IFERROR(VLOOKUP(D$1&amp;$B6,'Score Data Entry'!$L:$M,2,FALSE),"")</f>
        <v/>
      </c>
      <c r="E6" s="86" t="str">
        <f>IFERROR(VLOOKUP(E$1&amp;$B6,'Score Data Entry'!$L:$M,2,FALSE),"")</f>
        <v/>
      </c>
      <c r="F6" s="86" t="str">
        <f>IFERROR(VLOOKUP(F$1&amp;$B6,'Score Data Entry'!$L:$M,2,FALSE),"")</f>
        <v/>
      </c>
      <c r="G6" s="86" t="str">
        <f>IFERROR(VLOOKUP(G$1&amp;$B6,'Score Data Entry'!$L:$M,2,FALSE),"")</f>
        <v/>
      </c>
      <c r="H6" s="86">
        <f>IFERROR(VLOOKUP(H$1&amp;$B6,'Score Data Entry'!$L:$M,2,FALSE),"")</f>
        <v>2</v>
      </c>
      <c r="I6" s="86" t="str">
        <f>IFERROR(VLOOKUP(I$1&amp;$B6,'Score Data Entry'!$L:$M,2,FALSE),"")</f>
        <v/>
      </c>
      <c r="J6" s="86" t="str">
        <f>IFERROR(VLOOKUP(J$1&amp;$B6,'Score Data Entry'!$L:$M,2,FALSE),"")</f>
        <v/>
      </c>
      <c r="K6" s="86" t="str">
        <f>IFERROR(VLOOKUP(K$1&amp;$B6,'Score Data Entry'!$L:$M,2,FALSE),"")</f>
        <v/>
      </c>
      <c r="L6" s="86" t="str">
        <f>IFERROR(VLOOKUP(L$1&amp;$B6,'Score Data Entry'!$L:$M,2,FALSE),"")</f>
        <v/>
      </c>
      <c r="M6" s="86">
        <f>IFERROR(VLOOKUP(M$1&amp;$B6,'Score Data Entry'!$L:$M,2,FALSE),"")</f>
        <v>6</v>
      </c>
      <c r="N6" s="86" t="str">
        <f>IFERROR(VLOOKUP(N$1&amp;$B6,'Score Data Entry'!$L:$M,2,FALSE),"")</f>
        <v/>
      </c>
      <c r="O6" s="86" t="str">
        <f>IFERROR(VLOOKUP(O$1&amp;$B6,'Score Data Entry'!$L:$M,2,FALSE),"")</f>
        <v/>
      </c>
      <c r="P6" s="86">
        <f>IFERROR(VLOOKUP(P$1&amp;$B6,'Score Data Entry'!$L:$M,2,FALSE),"")</f>
        <v>1</v>
      </c>
      <c r="Q6" s="86" t="str">
        <f>IFERROR(VLOOKUP(Q$1&amp;$B6,'Score Data Entry'!$L:$M,2,FALSE),"")</f>
        <v/>
      </c>
      <c r="R6" s="86" t="str">
        <f>IFERROR(VLOOKUP(R$1&amp;$B6,'Score Data Entry'!$L:$M,2,FALSE),"")</f>
        <v/>
      </c>
      <c r="S6" s="86" t="str">
        <f>IFERROR(VLOOKUP(S$1&amp;$B6,'Score Data Entry'!$L:$M,2,FALSE),"")</f>
        <v/>
      </c>
      <c r="T6" s="86">
        <f>IFERROR(VLOOKUP(T$1&amp;$B6,'Score Data Entry'!$L:$M,2,FALSE),"")</f>
        <v>1</v>
      </c>
      <c r="U6" s="86" t="str">
        <f>IFERROR(VLOOKUP(U$1&amp;$B6,'Score Data Entry'!$L:$M,2,FALSE),"")</f>
        <v/>
      </c>
      <c r="V6" s="86" t="str">
        <f>IFERROR(VLOOKUP(V$1&amp;$B6,'Score Data Entry'!$L:$M,2,FALSE),"")</f>
        <v/>
      </c>
      <c r="W6" s="86" t="str">
        <f>IFERROR(VLOOKUP(W$1&amp;$B6,'Score Data Entry'!$L:$M,2,FALSE),"")</f>
        <v/>
      </c>
      <c r="X6" s="86" t="str">
        <f>IFERROR(VLOOKUP(X$1&amp;$B6,'Score Data Entry'!$L:$M,2,FALSE),"")</f>
        <v/>
      </c>
      <c r="Y6" s="86">
        <f>IFERROR(VLOOKUP(Y$1&amp;$B6,'Score Data Entry'!$L:$M,2,FALSE),"")</f>
        <v>10</v>
      </c>
      <c r="Z6" s="86">
        <f>IFERROR(VLOOKUP(Z$1&amp;$B6,'Score Data Entry'!$L:$M,2,FALSE),"")</f>
        <v>10</v>
      </c>
      <c r="AA6" s="86" t="str">
        <f>IFERROR(VLOOKUP(AA$1&amp;$B6,'Score Data Entry'!$L:$M,2,FALSE),"")</f>
        <v/>
      </c>
      <c r="AB6" s="86" t="str">
        <f>IFERROR(VLOOKUP(AB$1&amp;$B6,'Score Data Entry'!$L:$M,2,FALSE),"")</f>
        <v/>
      </c>
      <c r="AC6" s="86">
        <f>IFERROR(VLOOKUP(AC$1&amp;$B6,'Score Data Entry'!$L:$M,2,FALSE),"")</f>
        <v>10</v>
      </c>
      <c r="AD6" s="86" t="str">
        <f>IFERROR(VLOOKUP(AD$1&amp;$B6,'Score Data Entry'!$L:$M,2,FALSE),"")</f>
        <v/>
      </c>
      <c r="AE6" s="86" t="str">
        <f>IFERROR(VLOOKUP(AE$1&amp;$B6,'Score Data Entry'!$L:$M,2,FALSE),"")</f>
        <v/>
      </c>
      <c r="AF6" s="86">
        <f>IFERROR(VLOOKUP(AF$1&amp;$B6,'Score Data Entry'!$L:$M,2,FALSE),"")</f>
        <v>10</v>
      </c>
      <c r="AG6" s="86" t="str">
        <f>IFERROR(VLOOKUP(AG$1&amp;$B6,'Score Data Entry'!$L:$M,2,FALSE),"")</f>
        <v/>
      </c>
      <c r="AH6" s="86" t="str">
        <f>IFERROR(VLOOKUP(AH$1&amp;$B6,'Score Data Entry'!$L:$M,2,FALSE),"")</f>
        <v/>
      </c>
      <c r="AI6" s="83">
        <v>0</v>
      </c>
      <c r="AJ6" s="83">
        <v>0</v>
      </c>
      <c r="AK6" s="83">
        <v>0</v>
      </c>
      <c r="AL6" s="83">
        <v>0</v>
      </c>
      <c r="AM6" s="83">
        <v>0</v>
      </c>
      <c r="AN6" s="83">
        <v>0</v>
      </c>
      <c r="AO6" s="83">
        <v>0</v>
      </c>
      <c r="AP6" s="83">
        <v>0</v>
      </c>
      <c r="AQ6" s="84">
        <f t="shared" si="0"/>
        <v>50</v>
      </c>
      <c r="AR6" s="85">
        <f t="shared" si="1"/>
        <v>50</v>
      </c>
    </row>
    <row r="7" spans="1:44" ht="15.6" x14ac:dyDescent="0.3">
      <c r="A7" s="91" t="s">
        <v>395</v>
      </c>
      <c r="B7" s="93" t="s">
        <v>547</v>
      </c>
      <c r="C7" s="86" t="str">
        <f>IFERROR(VLOOKUP(C$1&amp;$B7,'Score Data Entry'!$L:$M,2,FALSE),"")</f>
        <v/>
      </c>
      <c r="D7" s="86" t="str">
        <f>IFERROR(VLOOKUP(D$1&amp;$B7,'Score Data Entry'!$L:$M,2,FALSE),"")</f>
        <v/>
      </c>
      <c r="E7" s="86">
        <f>IFERROR(VLOOKUP(E$1&amp;$B7,'Score Data Entry'!$L:$M,2,FALSE),"")</f>
        <v>10</v>
      </c>
      <c r="F7" s="86" t="str">
        <f>IFERROR(VLOOKUP(F$1&amp;$B7,'Score Data Entry'!$L:$M,2,FALSE),"")</f>
        <v/>
      </c>
      <c r="G7" s="86" t="str">
        <f>IFERROR(VLOOKUP(G$1&amp;$B7,'Score Data Entry'!$L:$M,2,FALSE),"")</f>
        <v/>
      </c>
      <c r="H7" s="86" t="str">
        <f>IFERROR(VLOOKUP(H$1&amp;$B7,'Score Data Entry'!$L:$M,2,FALSE),"")</f>
        <v/>
      </c>
      <c r="I7" s="86">
        <f>IFERROR(VLOOKUP(I$1&amp;$B7,'Score Data Entry'!$L:$M,2,FALSE),"")</f>
        <v>1</v>
      </c>
      <c r="J7" s="86" t="str">
        <f>IFERROR(VLOOKUP(J$1&amp;$B7,'Score Data Entry'!$L:$M,2,FALSE),"")</f>
        <v/>
      </c>
      <c r="K7" s="86" t="str">
        <f>IFERROR(VLOOKUP(K$1&amp;$B7,'Score Data Entry'!$L:$M,2,FALSE),"")</f>
        <v/>
      </c>
      <c r="L7" s="86" t="str">
        <f>IFERROR(VLOOKUP(L$1&amp;$B7,'Score Data Entry'!$L:$M,2,FALSE),"")</f>
        <v/>
      </c>
      <c r="M7" s="86">
        <f>IFERROR(VLOOKUP(M$1&amp;$B7,'Score Data Entry'!$L:$M,2,FALSE),"")</f>
        <v>1</v>
      </c>
      <c r="N7" s="86" t="str">
        <f>IFERROR(VLOOKUP(N$1&amp;$B7,'Score Data Entry'!$L:$M,2,FALSE),"")</f>
        <v/>
      </c>
      <c r="O7" s="86">
        <f>IFERROR(VLOOKUP(O$1&amp;$B7,'Score Data Entry'!$L:$M,2,FALSE),"")</f>
        <v>10</v>
      </c>
      <c r="P7" s="86" t="str">
        <f>IFERROR(VLOOKUP(P$1&amp;$B7,'Score Data Entry'!$L:$M,2,FALSE),"")</f>
        <v/>
      </c>
      <c r="Q7" s="86" t="str">
        <f>IFERROR(VLOOKUP(Q$1&amp;$B7,'Score Data Entry'!$L:$M,2,FALSE),"")</f>
        <v/>
      </c>
      <c r="R7" s="86" t="str">
        <f>IFERROR(VLOOKUP(R$1&amp;$B7,'Score Data Entry'!$L:$M,2,FALSE),"")</f>
        <v/>
      </c>
      <c r="S7" s="86">
        <f>IFERROR(VLOOKUP(S$1&amp;$B7,'Score Data Entry'!$L:$M,2,FALSE),"")</f>
        <v>6</v>
      </c>
      <c r="T7" s="86" t="str">
        <f>IFERROR(VLOOKUP(T$1&amp;$B7,'Score Data Entry'!$L:$M,2,FALSE),"")</f>
        <v/>
      </c>
      <c r="U7" s="86" t="str">
        <f>IFERROR(VLOOKUP(U$1&amp;$B7,'Score Data Entry'!$L:$M,2,FALSE),"")</f>
        <v/>
      </c>
      <c r="V7" s="86" t="str">
        <f>IFERROR(VLOOKUP(V$1&amp;$B7,'Score Data Entry'!$L:$M,2,FALSE),"")</f>
        <v/>
      </c>
      <c r="W7" s="86" t="str">
        <f>IFERROR(VLOOKUP(W$1&amp;$B7,'Score Data Entry'!$L:$M,2,FALSE),"")</f>
        <v/>
      </c>
      <c r="X7" s="86" t="str">
        <f>IFERROR(VLOOKUP(X$1&amp;$B7,'Score Data Entry'!$L:$M,2,FALSE),"")</f>
        <v/>
      </c>
      <c r="Y7" s="86">
        <f>IFERROR(VLOOKUP(Y$1&amp;$B7,'Score Data Entry'!$L:$M,2,FALSE),"")</f>
        <v>6</v>
      </c>
      <c r="Z7" s="86">
        <f>IFERROR(VLOOKUP(Z$1&amp;$B7,'Score Data Entry'!$L:$M,2,FALSE),"")</f>
        <v>10</v>
      </c>
      <c r="AA7" s="86" t="str">
        <f>IFERROR(VLOOKUP(AA$1&amp;$B7,'Score Data Entry'!$L:$M,2,FALSE),"")</f>
        <v/>
      </c>
      <c r="AB7" s="86" t="str">
        <f>IFERROR(VLOOKUP(AB$1&amp;$B7,'Score Data Entry'!$L:$M,2,FALSE),"")</f>
        <v/>
      </c>
      <c r="AC7" s="86" t="str">
        <f>IFERROR(VLOOKUP(AC$1&amp;$B7,'Score Data Entry'!$L:$M,2,FALSE),"")</f>
        <v/>
      </c>
      <c r="AD7" s="86" t="str">
        <f>IFERROR(VLOOKUP(AD$1&amp;$B7,'Score Data Entry'!$L:$M,2,FALSE),"")</f>
        <v/>
      </c>
      <c r="AE7" s="86">
        <f>IFERROR(VLOOKUP(AE$1&amp;$B7,'Score Data Entry'!$L:$M,2,FALSE),"")</f>
        <v>1</v>
      </c>
      <c r="AF7" s="86">
        <f>IFERROR(VLOOKUP(AF$1&amp;$B7,'Score Data Entry'!$L:$M,2,FALSE),"")</f>
        <v>3</v>
      </c>
      <c r="AG7" s="86" t="str">
        <f>IFERROR(VLOOKUP(AG$1&amp;$B7,'Score Data Entry'!$L:$M,2,FALSE),"")</f>
        <v/>
      </c>
      <c r="AH7" s="86" t="str">
        <f>IFERROR(VLOOKUP(AH$1&amp;$B7,'Score Data Entry'!$L:$M,2,FALSE),"")</f>
        <v/>
      </c>
      <c r="AI7" s="83">
        <v>0</v>
      </c>
      <c r="AJ7" s="83">
        <v>0</v>
      </c>
      <c r="AK7" s="83">
        <v>0</v>
      </c>
      <c r="AL7" s="83">
        <v>0</v>
      </c>
      <c r="AM7" s="83">
        <v>0</v>
      </c>
      <c r="AN7" s="83">
        <v>0</v>
      </c>
      <c r="AO7" s="83">
        <v>0</v>
      </c>
      <c r="AP7" s="83">
        <v>0</v>
      </c>
      <c r="AQ7" s="84">
        <f t="shared" si="0"/>
        <v>48</v>
      </c>
      <c r="AR7" s="85">
        <f t="shared" si="1"/>
        <v>47</v>
      </c>
    </row>
    <row r="8" spans="1:44" ht="15.6" x14ac:dyDescent="0.3">
      <c r="A8" s="91" t="s">
        <v>302</v>
      </c>
      <c r="B8" s="93" t="s">
        <v>430</v>
      </c>
      <c r="C8" s="86" t="str">
        <f>IFERROR(VLOOKUP(C$1&amp;$B8,'Score Data Entry'!$L:$M,2,FALSE),"")</f>
        <v/>
      </c>
      <c r="D8" s="86" t="str">
        <f>IFERROR(VLOOKUP(D$1&amp;$B8,'Score Data Entry'!$L:$M,2,FALSE),"")</f>
        <v/>
      </c>
      <c r="E8" s="86" t="str">
        <f>IFERROR(VLOOKUP(E$1&amp;$B8,'Score Data Entry'!$L:$M,2,FALSE),"")</f>
        <v/>
      </c>
      <c r="F8" s="86" t="str">
        <f>IFERROR(VLOOKUP(F$1&amp;$B8,'Score Data Entry'!$L:$M,2,FALSE),"")</f>
        <v/>
      </c>
      <c r="G8" s="86">
        <f>IFERROR(VLOOKUP(G$1&amp;$B8,'Score Data Entry'!$L:$M,2,FALSE),"")</f>
        <v>10</v>
      </c>
      <c r="H8" s="86" t="str">
        <f>IFERROR(VLOOKUP(H$1&amp;$B8,'Score Data Entry'!$L:$M,2,FALSE),"")</f>
        <v/>
      </c>
      <c r="I8" s="86" t="str">
        <f>IFERROR(VLOOKUP(I$1&amp;$B8,'Score Data Entry'!$L:$M,2,FALSE),"")</f>
        <v/>
      </c>
      <c r="J8" s="86" t="str">
        <f>IFERROR(VLOOKUP(J$1&amp;$B8,'Score Data Entry'!$L:$M,2,FALSE),"")</f>
        <v/>
      </c>
      <c r="K8" s="86">
        <f>IFERROR(VLOOKUP(K$1&amp;$B8,'Score Data Entry'!$L:$M,2,FALSE),"")</f>
        <v>6</v>
      </c>
      <c r="L8" s="86" t="str">
        <f>IFERROR(VLOOKUP(L$1&amp;$B8,'Score Data Entry'!$L:$M,2,FALSE),"")</f>
        <v/>
      </c>
      <c r="M8" s="86" t="str">
        <f>IFERROR(VLOOKUP(M$1&amp;$B8,'Score Data Entry'!$L:$M,2,FALSE),"")</f>
        <v/>
      </c>
      <c r="N8" s="86" t="str">
        <f>IFERROR(VLOOKUP(N$1&amp;$B8,'Score Data Entry'!$L:$M,2,FALSE),"")</f>
        <v/>
      </c>
      <c r="O8" s="86" t="str">
        <f>IFERROR(VLOOKUP(O$1&amp;$B8,'Score Data Entry'!$L:$M,2,FALSE),"")</f>
        <v/>
      </c>
      <c r="P8" s="86" t="str">
        <f>IFERROR(VLOOKUP(P$1&amp;$B8,'Score Data Entry'!$L:$M,2,FALSE),"")</f>
        <v/>
      </c>
      <c r="Q8" s="86">
        <f>IFERROR(VLOOKUP(Q$1&amp;$B8,'Score Data Entry'!$L:$M,2,FALSE),"")</f>
        <v>10</v>
      </c>
      <c r="R8" s="86" t="str">
        <f>IFERROR(VLOOKUP(R$1&amp;$B8,'Score Data Entry'!$L:$M,2,FALSE),"")</f>
        <v/>
      </c>
      <c r="S8" s="86" t="str">
        <f>IFERROR(VLOOKUP(S$1&amp;$B8,'Score Data Entry'!$L:$M,2,FALSE),"")</f>
        <v/>
      </c>
      <c r="T8" s="86" t="str">
        <f>IFERROR(VLOOKUP(T$1&amp;$B8,'Score Data Entry'!$L:$M,2,FALSE),"")</f>
        <v/>
      </c>
      <c r="U8" s="86" t="str">
        <f>IFERROR(VLOOKUP(U$1&amp;$B8,'Score Data Entry'!$L:$M,2,FALSE),"")</f>
        <v/>
      </c>
      <c r="V8" s="86" t="str">
        <f>IFERROR(VLOOKUP(V$1&amp;$B8,'Score Data Entry'!$L:$M,2,FALSE),"")</f>
        <v/>
      </c>
      <c r="W8" s="86" t="str">
        <f>IFERROR(VLOOKUP(W$1&amp;$B8,'Score Data Entry'!$L:$M,2,FALSE),"")</f>
        <v/>
      </c>
      <c r="X8" s="86">
        <f>IFERROR(VLOOKUP(X$1&amp;$B8,'Score Data Entry'!$L:$M,2,FALSE),"")</f>
        <v>6</v>
      </c>
      <c r="Y8" s="86" t="str">
        <f>IFERROR(VLOOKUP(Y$1&amp;$B8,'Score Data Entry'!$L:$M,2,FALSE),"")</f>
        <v/>
      </c>
      <c r="Z8" s="86" t="str">
        <f>IFERROR(VLOOKUP(Z$1&amp;$B8,'Score Data Entry'!$L:$M,2,FALSE),"")</f>
        <v/>
      </c>
      <c r="AA8" s="86">
        <f>IFERROR(VLOOKUP(AA$1&amp;$B8,'Score Data Entry'!$L:$M,2,FALSE),"")</f>
        <v>6</v>
      </c>
      <c r="AB8" s="86" t="str">
        <f>IFERROR(VLOOKUP(AB$1&amp;$B8,'Score Data Entry'!$L:$M,2,FALSE),"")</f>
        <v/>
      </c>
      <c r="AC8" s="86" t="str">
        <f>IFERROR(VLOOKUP(AC$1&amp;$B8,'Score Data Entry'!$L:$M,2,FALSE),"")</f>
        <v/>
      </c>
      <c r="AD8" s="86" t="str">
        <f>IFERROR(VLOOKUP(AD$1&amp;$B8,'Score Data Entry'!$L:$M,2,FALSE),"")</f>
        <v/>
      </c>
      <c r="AE8" s="86">
        <f>IFERROR(VLOOKUP(AE$1&amp;$B8,'Score Data Entry'!$L:$M,2,FALSE),"")</f>
        <v>1</v>
      </c>
      <c r="AF8" s="86" t="str">
        <f>IFERROR(VLOOKUP(AF$1&amp;$B8,'Score Data Entry'!$L:$M,2,FALSE),"")</f>
        <v/>
      </c>
      <c r="AG8" s="86" t="str">
        <f>IFERROR(VLOOKUP(AG$1&amp;$B8,'Score Data Entry'!$L:$M,2,FALSE),"")</f>
        <v/>
      </c>
      <c r="AH8" s="86">
        <f>IFERROR(VLOOKUP(AH$1&amp;$B8,'Score Data Entry'!$L:$M,2,FALSE),"")</f>
        <v>6</v>
      </c>
      <c r="AI8" s="83">
        <v>0</v>
      </c>
      <c r="AJ8" s="83">
        <v>0</v>
      </c>
      <c r="AK8" s="83">
        <v>0</v>
      </c>
      <c r="AL8" s="83">
        <v>0</v>
      </c>
      <c r="AM8" s="83">
        <v>0</v>
      </c>
      <c r="AN8" s="83">
        <v>0</v>
      </c>
      <c r="AO8" s="83">
        <v>0</v>
      </c>
      <c r="AP8" s="83">
        <v>0</v>
      </c>
      <c r="AQ8" s="84">
        <f t="shared" si="0"/>
        <v>45</v>
      </c>
      <c r="AR8" s="85">
        <f t="shared" si="1"/>
        <v>45</v>
      </c>
    </row>
    <row r="9" spans="1:44" ht="15.6" x14ac:dyDescent="0.3">
      <c r="A9" s="91" t="s">
        <v>372</v>
      </c>
      <c r="B9" s="93" t="s">
        <v>518</v>
      </c>
      <c r="C9" s="86" t="str">
        <f>IFERROR(VLOOKUP(C$1&amp;$B9,'Score Data Entry'!$L:$M,2,FALSE),"")</f>
        <v/>
      </c>
      <c r="D9" s="86" t="str">
        <f>IFERROR(VLOOKUP(D$1&amp;$B9,'Score Data Entry'!$L:$M,2,FALSE),"")</f>
        <v/>
      </c>
      <c r="E9" s="86">
        <f>IFERROR(VLOOKUP(E$1&amp;$B9,'Score Data Entry'!$L:$M,2,FALSE),"")</f>
        <v>6</v>
      </c>
      <c r="F9" s="86" t="str">
        <f>IFERROR(VLOOKUP(F$1&amp;$B9,'Score Data Entry'!$L:$M,2,FALSE),"")</f>
        <v/>
      </c>
      <c r="G9" s="86">
        <f>IFERROR(VLOOKUP(G$1&amp;$B9,'Score Data Entry'!$L:$M,2,FALSE),"")</f>
        <v>2</v>
      </c>
      <c r="H9" s="86" t="str">
        <f>IFERROR(VLOOKUP(H$1&amp;$B9,'Score Data Entry'!$L:$M,2,FALSE),"")</f>
        <v/>
      </c>
      <c r="I9" s="86" t="str">
        <f>IFERROR(VLOOKUP(I$1&amp;$B9,'Score Data Entry'!$L:$M,2,FALSE),"")</f>
        <v/>
      </c>
      <c r="J9" s="86">
        <f>IFERROR(VLOOKUP(J$1&amp;$B9,'Score Data Entry'!$L:$M,2,FALSE),"")</f>
        <v>10</v>
      </c>
      <c r="K9" s="86" t="str">
        <f>IFERROR(VLOOKUP(K$1&amp;$B9,'Score Data Entry'!$L:$M,2,FALSE),"")</f>
        <v/>
      </c>
      <c r="L9" s="86" t="str">
        <f>IFERROR(VLOOKUP(L$1&amp;$B9,'Score Data Entry'!$L:$M,2,FALSE),"")</f>
        <v/>
      </c>
      <c r="M9" s="86" t="str">
        <f>IFERROR(VLOOKUP(M$1&amp;$B9,'Score Data Entry'!$L:$M,2,FALSE),"")</f>
        <v/>
      </c>
      <c r="N9" s="86" t="str">
        <f>IFERROR(VLOOKUP(N$1&amp;$B9,'Score Data Entry'!$L:$M,2,FALSE),"")</f>
        <v/>
      </c>
      <c r="O9" s="86">
        <f>IFERROR(VLOOKUP(O$1&amp;$B9,'Score Data Entry'!$L:$M,2,FALSE),"")</f>
        <v>6</v>
      </c>
      <c r="P9" s="86" t="str">
        <f>IFERROR(VLOOKUP(P$1&amp;$B9,'Score Data Entry'!$L:$M,2,FALSE),"")</f>
        <v/>
      </c>
      <c r="Q9" s="86" t="str">
        <f>IFERROR(VLOOKUP(Q$1&amp;$B9,'Score Data Entry'!$L:$M,2,FALSE),"")</f>
        <v/>
      </c>
      <c r="R9" s="86">
        <f>IFERROR(VLOOKUP(R$1&amp;$B9,'Score Data Entry'!$L:$M,2,FALSE),"")</f>
        <v>1</v>
      </c>
      <c r="S9" s="86">
        <f>IFERROR(VLOOKUP(S$1&amp;$B9,'Score Data Entry'!$L:$M,2,FALSE),"")</f>
        <v>1</v>
      </c>
      <c r="T9" s="86" t="str">
        <f>IFERROR(VLOOKUP(T$1&amp;$B9,'Score Data Entry'!$L:$M,2,FALSE),"")</f>
        <v/>
      </c>
      <c r="U9" s="86" t="str">
        <f>IFERROR(VLOOKUP(U$1&amp;$B9,'Score Data Entry'!$L:$M,2,FALSE),"")</f>
        <v/>
      </c>
      <c r="V9" s="86" t="str">
        <f>IFERROR(VLOOKUP(V$1&amp;$B9,'Score Data Entry'!$L:$M,2,FALSE),"")</f>
        <v/>
      </c>
      <c r="W9" s="86" t="str">
        <f>IFERROR(VLOOKUP(W$1&amp;$B9,'Score Data Entry'!$L:$M,2,FALSE),"")</f>
        <v/>
      </c>
      <c r="X9" s="86" t="str">
        <f>IFERROR(VLOOKUP(X$1&amp;$B9,'Score Data Entry'!$L:$M,2,FALSE),"")</f>
        <v/>
      </c>
      <c r="Y9" s="86">
        <f>IFERROR(VLOOKUP(Y$1&amp;$B9,'Score Data Entry'!$L:$M,2,FALSE),"")</f>
        <v>2</v>
      </c>
      <c r="Z9" s="86" t="str">
        <f>IFERROR(VLOOKUP(Z$1&amp;$B9,'Score Data Entry'!$L:$M,2,FALSE),"")</f>
        <v/>
      </c>
      <c r="AA9" s="86">
        <f>IFERROR(VLOOKUP(AA$1&amp;$B9,'Score Data Entry'!$L:$M,2,FALSE),"")</f>
        <v>2</v>
      </c>
      <c r="AB9" s="86" t="str">
        <f>IFERROR(VLOOKUP(AB$1&amp;$B9,'Score Data Entry'!$L:$M,2,FALSE),"")</f>
        <v/>
      </c>
      <c r="AC9" s="86" t="str">
        <f>IFERROR(VLOOKUP(AC$1&amp;$B9,'Score Data Entry'!$L:$M,2,FALSE),"")</f>
        <v/>
      </c>
      <c r="AD9" s="86" t="str">
        <f>IFERROR(VLOOKUP(AD$1&amp;$B9,'Score Data Entry'!$L:$M,2,FALSE),"")</f>
        <v/>
      </c>
      <c r="AE9" s="86">
        <f>IFERROR(VLOOKUP(AE$1&amp;$B9,'Score Data Entry'!$L:$M,2,FALSE),"")</f>
        <v>10</v>
      </c>
      <c r="AF9" s="86" t="str">
        <f>IFERROR(VLOOKUP(AF$1&amp;$B9,'Score Data Entry'!$L:$M,2,FALSE),"")</f>
        <v/>
      </c>
      <c r="AG9" s="86">
        <f>IFERROR(VLOOKUP(AG$1&amp;$B9,'Score Data Entry'!$L:$M,2,FALSE),"")</f>
        <v>6</v>
      </c>
      <c r="AH9" s="86" t="str">
        <f>IFERROR(VLOOKUP(AH$1&amp;$B9,'Score Data Entry'!$L:$M,2,FALSE),"")</f>
        <v/>
      </c>
      <c r="AI9" s="83">
        <v>0</v>
      </c>
      <c r="AJ9" s="83">
        <v>0</v>
      </c>
      <c r="AK9" s="83">
        <v>0</v>
      </c>
      <c r="AL9" s="83">
        <v>0</v>
      </c>
      <c r="AM9" s="83">
        <v>0</v>
      </c>
      <c r="AN9" s="83">
        <v>0</v>
      </c>
      <c r="AO9" s="83">
        <v>0</v>
      </c>
      <c r="AP9" s="83">
        <v>0</v>
      </c>
      <c r="AQ9" s="84">
        <f t="shared" si="0"/>
        <v>46</v>
      </c>
      <c r="AR9" s="85">
        <f t="shared" si="1"/>
        <v>44</v>
      </c>
    </row>
    <row r="10" spans="1:44" ht="15.6" x14ac:dyDescent="0.3">
      <c r="A10" s="91" t="s">
        <v>326</v>
      </c>
      <c r="B10" s="93" t="s">
        <v>460</v>
      </c>
      <c r="C10" s="86" t="str">
        <f>IFERROR(VLOOKUP(C$1&amp;$B10,'Score Data Entry'!$L:$M,2,FALSE),"")</f>
        <v/>
      </c>
      <c r="D10" s="86" t="str">
        <f>IFERROR(VLOOKUP(D$1&amp;$B10,'Score Data Entry'!$L:$M,2,FALSE),"")</f>
        <v/>
      </c>
      <c r="E10" s="86">
        <f>IFERROR(VLOOKUP(E$1&amp;$B10,'Score Data Entry'!$L:$M,2,FALSE),"")</f>
        <v>6</v>
      </c>
      <c r="F10" s="86" t="str">
        <f>IFERROR(VLOOKUP(F$1&amp;$B10,'Score Data Entry'!$L:$M,2,FALSE),"")</f>
        <v/>
      </c>
      <c r="G10" s="86" t="str">
        <f>IFERROR(VLOOKUP(G$1&amp;$B10,'Score Data Entry'!$L:$M,2,FALSE),"")</f>
        <v/>
      </c>
      <c r="H10" s="86">
        <f>IFERROR(VLOOKUP(H$1&amp;$B10,'Score Data Entry'!$L:$M,2,FALSE),"")</f>
        <v>10</v>
      </c>
      <c r="I10" s="86" t="str">
        <f>IFERROR(VLOOKUP(I$1&amp;$B10,'Score Data Entry'!$L:$M,2,FALSE),"")</f>
        <v/>
      </c>
      <c r="J10" s="86" t="str">
        <f>IFERROR(VLOOKUP(J$1&amp;$B10,'Score Data Entry'!$L:$M,2,FALSE),"")</f>
        <v/>
      </c>
      <c r="K10" s="86" t="str">
        <f>IFERROR(VLOOKUP(K$1&amp;$B10,'Score Data Entry'!$L:$M,2,FALSE),"")</f>
        <v/>
      </c>
      <c r="L10" s="86">
        <f>IFERROR(VLOOKUP(L$1&amp;$B10,'Score Data Entry'!$L:$M,2,FALSE),"")</f>
        <v>6</v>
      </c>
      <c r="M10" s="86" t="str">
        <f>IFERROR(VLOOKUP(M$1&amp;$B10,'Score Data Entry'!$L:$M,2,FALSE),"")</f>
        <v/>
      </c>
      <c r="N10" s="86" t="str">
        <f>IFERROR(VLOOKUP(N$1&amp;$B10,'Score Data Entry'!$L:$M,2,FALSE),"")</f>
        <v/>
      </c>
      <c r="O10" s="86" t="str">
        <f>IFERROR(VLOOKUP(O$1&amp;$B10,'Score Data Entry'!$L:$M,2,FALSE),"")</f>
        <v/>
      </c>
      <c r="P10" s="86">
        <f>IFERROR(VLOOKUP(P$1&amp;$B10,'Score Data Entry'!$L:$M,2,FALSE),"")</f>
        <v>1</v>
      </c>
      <c r="Q10" s="86" t="str">
        <f>IFERROR(VLOOKUP(Q$1&amp;$B10,'Score Data Entry'!$L:$M,2,FALSE),"")</f>
        <v/>
      </c>
      <c r="R10" s="86" t="str">
        <f>IFERROR(VLOOKUP(R$1&amp;$B10,'Score Data Entry'!$L:$M,2,FALSE),"")</f>
        <v/>
      </c>
      <c r="S10" s="86" t="str">
        <f>IFERROR(VLOOKUP(S$1&amp;$B10,'Score Data Entry'!$L:$M,2,FALSE),"")</f>
        <v/>
      </c>
      <c r="T10" s="86">
        <f>IFERROR(VLOOKUP(T$1&amp;$B10,'Score Data Entry'!$L:$M,2,FALSE),"")</f>
        <v>1</v>
      </c>
      <c r="U10" s="86" t="str">
        <f>IFERROR(VLOOKUP(U$1&amp;$B10,'Score Data Entry'!$L:$M,2,FALSE),"")</f>
        <v/>
      </c>
      <c r="V10" s="86" t="str">
        <f>IFERROR(VLOOKUP(V$1&amp;$B10,'Score Data Entry'!$L:$M,2,FALSE),"")</f>
        <v/>
      </c>
      <c r="W10" s="86">
        <f>IFERROR(VLOOKUP(W$1&amp;$B10,'Score Data Entry'!$L:$M,2,FALSE),"")</f>
        <v>1</v>
      </c>
      <c r="X10" s="86" t="str">
        <f>IFERROR(VLOOKUP(X$1&amp;$B10,'Score Data Entry'!$L:$M,2,FALSE),"")</f>
        <v/>
      </c>
      <c r="Y10" s="86" t="str">
        <f>IFERROR(VLOOKUP(Y$1&amp;$B10,'Score Data Entry'!$L:$M,2,FALSE),"")</f>
        <v/>
      </c>
      <c r="Z10" s="86">
        <f>IFERROR(VLOOKUP(Z$1&amp;$B10,'Score Data Entry'!$L:$M,2,FALSE),"")</f>
        <v>10</v>
      </c>
      <c r="AA10" s="86" t="str">
        <f>IFERROR(VLOOKUP(AA$1&amp;$B10,'Score Data Entry'!$L:$M,2,FALSE),"")</f>
        <v/>
      </c>
      <c r="AB10" s="86" t="str">
        <f>IFERROR(VLOOKUP(AB$1&amp;$B10,'Score Data Entry'!$L:$M,2,FALSE),"")</f>
        <v/>
      </c>
      <c r="AC10" s="86" t="str">
        <f>IFERROR(VLOOKUP(AC$1&amp;$B10,'Score Data Entry'!$L:$M,2,FALSE),"")</f>
        <v/>
      </c>
      <c r="AD10" s="86" t="str">
        <f>IFERROR(VLOOKUP(AD$1&amp;$B10,'Score Data Entry'!$L:$M,2,FALSE),"")</f>
        <v/>
      </c>
      <c r="AE10" s="86">
        <f>IFERROR(VLOOKUP(AE$1&amp;$B10,'Score Data Entry'!$L:$M,2,FALSE),"")</f>
        <v>6</v>
      </c>
      <c r="AF10" s="86" t="str">
        <f>IFERROR(VLOOKUP(AF$1&amp;$B10,'Score Data Entry'!$L:$M,2,FALSE),"")</f>
        <v/>
      </c>
      <c r="AG10" s="86" t="str">
        <f>IFERROR(VLOOKUP(AG$1&amp;$B10,'Score Data Entry'!$L:$M,2,FALSE),"")</f>
        <v/>
      </c>
      <c r="AH10" s="86" t="str">
        <f>IFERROR(VLOOKUP(AH$1&amp;$B10,'Score Data Entry'!$L:$M,2,FALSE),"")</f>
        <v/>
      </c>
      <c r="AI10" s="83">
        <v>0</v>
      </c>
      <c r="AJ10" s="83">
        <v>0</v>
      </c>
      <c r="AK10" s="83">
        <v>0</v>
      </c>
      <c r="AL10" s="83">
        <v>0</v>
      </c>
      <c r="AM10" s="83">
        <v>0</v>
      </c>
      <c r="AN10" s="83">
        <v>0</v>
      </c>
      <c r="AO10" s="83">
        <v>0</v>
      </c>
      <c r="AP10" s="83">
        <v>0</v>
      </c>
      <c r="AQ10" s="84">
        <f t="shared" si="0"/>
        <v>41</v>
      </c>
      <c r="AR10" s="85">
        <f t="shared" si="1"/>
        <v>41</v>
      </c>
    </row>
    <row r="11" spans="1:44" ht="15.6" x14ac:dyDescent="0.3">
      <c r="A11" s="91" t="s">
        <v>388</v>
      </c>
      <c r="B11" s="93" t="s">
        <v>538</v>
      </c>
      <c r="C11" s="86" t="str">
        <f>IFERROR(VLOOKUP(C$1&amp;$B11,'Score Data Entry'!$L:$M,2,FALSE),"")</f>
        <v/>
      </c>
      <c r="D11" s="86" t="str">
        <f>IFERROR(VLOOKUP(D$1&amp;$B11,'Score Data Entry'!$L:$M,2,FALSE),"")</f>
        <v/>
      </c>
      <c r="E11" s="86">
        <f>IFERROR(VLOOKUP(E$1&amp;$B11,'Score Data Entry'!$L:$M,2,FALSE),"")</f>
        <v>10</v>
      </c>
      <c r="F11" s="86" t="str">
        <f>IFERROR(VLOOKUP(F$1&amp;$B11,'Score Data Entry'!$L:$M,2,FALSE),"")</f>
        <v/>
      </c>
      <c r="G11" s="86" t="str">
        <f>IFERROR(VLOOKUP(G$1&amp;$B11,'Score Data Entry'!$L:$M,2,FALSE),"")</f>
        <v/>
      </c>
      <c r="H11" s="86" t="str">
        <f>IFERROR(VLOOKUP(H$1&amp;$B11,'Score Data Entry'!$L:$M,2,FALSE),"")</f>
        <v/>
      </c>
      <c r="I11" s="86">
        <f>IFERROR(VLOOKUP(I$1&amp;$B11,'Score Data Entry'!$L:$M,2,FALSE),"")</f>
        <v>10</v>
      </c>
      <c r="J11" s="86" t="str">
        <f>IFERROR(VLOOKUP(J$1&amp;$B11,'Score Data Entry'!$L:$M,2,FALSE),"")</f>
        <v/>
      </c>
      <c r="K11" s="86">
        <f>IFERROR(VLOOKUP(K$1&amp;$B11,'Score Data Entry'!$L:$M,2,FALSE),"")</f>
        <v>1</v>
      </c>
      <c r="L11" s="86" t="str">
        <f>IFERROR(VLOOKUP(L$1&amp;$B11,'Score Data Entry'!$L:$M,2,FALSE),"")</f>
        <v/>
      </c>
      <c r="M11" s="86" t="str">
        <f>IFERROR(VLOOKUP(M$1&amp;$B11,'Score Data Entry'!$L:$M,2,FALSE),"")</f>
        <v/>
      </c>
      <c r="N11" s="86" t="str">
        <f>IFERROR(VLOOKUP(N$1&amp;$B11,'Score Data Entry'!$L:$M,2,FALSE),"")</f>
        <v/>
      </c>
      <c r="O11" s="86" t="str">
        <f>IFERROR(VLOOKUP(O$1&amp;$B11,'Score Data Entry'!$L:$M,2,FALSE),"")</f>
        <v/>
      </c>
      <c r="P11" s="86">
        <f>IFERROR(VLOOKUP(P$1&amp;$B11,'Score Data Entry'!$L:$M,2,FALSE),"")</f>
        <v>1</v>
      </c>
      <c r="Q11" s="86" t="str">
        <f>IFERROR(VLOOKUP(Q$1&amp;$B11,'Score Data Entry'!$L:$M,2,FALSE),"")</f>
        <v/>
      </c>
      <c r="R11" s="86" t="str">
        <f>IFERROR(VLOOKUP(R$1&amp;$B11,'Score Data Entry'!$L:$M,2,FALSE),"")</f>
        <v/>
      </c>
      <c r="S11" s="86" t="str">
        <f>IFERROR(VLOOKUP(S$1&amp;$B11,'Score Data Entry'!$L:$M,2,FALSE),"")</f>
        <v/>
      </c>
      <c r="T11" s="86" t="str">
        <f>IFERROR(VLOOKUP(T$1&amp;$B11,'Score Data Entry'!$L:$M,2,FALSE),"")</f>
        <v/>
      </c>
      <c r="U11" s="86" t="str">
        <f>IFERROR(VLOOKUP(U$1&amp;$B11,'Score Data Entry'!$L:$M,2,FALSE),"")</f>
        <v/>
      </c>
      <c r="V11" s="86">
        <f>IFERROR(VLOOKUP(V$1&amp;$B11,'Score Data Entry'!$L:$M,2,FALSE),"")</f>
        <v>10</v>
      </c>
      <c r="W11" s="86">
        <f>IFERROR(VLOOKUP(W$1&amp;$B11,'Score Data Entry'!$L:$M,2,FALSE),"")</f>
        <v>1</v>
      </c>
      <c r="X11" s="86" t="str">
        <f>IFERROR(VLOOKUP(X$1&amp;$B11,'Score Data Entry'!$L:$M,2,FALSE),"")</f>
        <v/>
      </c>
      <c r="Y11" s="86" t="str">
        <f>IFERROR(VLOOKUP(Y$1&amp;$B11,'Score Data Entry'!$L:$M,2,FALSE),"")</f>
        <v/>
      </c>
      <c r="Z11" s="86">
        <f>IFERROR(VLOOKUP(Z$1&amp;$B11,'Score Data Entry'!$L:$M,2,FALSE),"")</f>
        <v>1</v>
      </c>
      <c r="AA11" s="86" t="str">
        <f>IFERROR(VLOOKUP(AA$1&amp;$B11,'Score Data Entry'!$L:$M,2,FALSE),"")</f>
        <v/>
      </c>
      <c r="AB11" s="86" t="str">
        <f>IFERROR(VLOOKUP(AB$1&amp;$B11,'Score Data Entry'!$L:$M,2,FALSE),"")</f>
        <v/>
      </c>
      <c r="AC11" s="86">
        <f>IFERROR(VLOOKUP(AC$1&amp;$B11,'Score Data Entry'!$L:$M,2,FALSE),"")</f>
        <v>6</v>
      </c>
      <c r="AD11" s="86" t="str">
        <f>IFERROR(VLOOKUP(AD$1&amp;$B11,'Score Data Entry'!$L:$M,2,FALSE),"")</f>
        <v/>
      </c>
      <c r="AE11" s="86" t="str">
        <f>IFERROR(VLOOKUP(AE$1&amp;$B11,'Score Data Entry'!$L:$M,2,FALSE),"")</f>
        <v/>
      </c>
      <c r="AF11" s="86" t="str">
        <f>IFERROR(VLOOKUP(AF$1&amp;$B11,'Score Data Entry'!$L:$M,2,FALSE),"")</f>
        <v/>
      </c>
      <c r="AG11" s="86" t="str">
        <f>IFERROR(VLOOKUP(AG$1&amp;$B11,'Score Data Entry'!$L:$M,2,FALSE),"")</f>
        <v/>
      </c>
      <c r="AH11" s="86" t="str">
        <f>IFERROR(VLOOKUP(AH$1&amp;$B11,'Score Data Entry'!$L:$M,2,FALSE),"")</f>
        <v/>
      </c>
      <c r="AI11" s="83">
        <v>0</v>
      </c>
      <c r="AJ11" s="83">
        <v>0</v>
      </c>
      <c r="AK11" s="83">
        <v>0</v>
      </c>
      <c r="AL11" s="83">
        <v>0</v>
      </c>
      <c r="AM11" s="83">
        <v>0</v>
      </c>
      <c r="AN11" s="83">
        <v>0</v>
      </c>
      <c r="AO11" s="83">
        <v>0</v>
      </c>
      <c r="AP11" s="83">
        <v>0</v>
      </c>
      <c r="AQ11" s="84">
        <f t="shared" si="0"/>
        <v>40</v>
      </c>
      <c r="AR11" s="85">
        <f t="shared" si="1"/>
        <v>40</v>
      </c>
    </row>
    <row r="12" spans="1:44" ht="15.6" x14ac:dyDescent="0.3">
      <c r="A12" s="91" t="s">
        <v>576</v>
      </c>
      <c r="B12" s="93" t="s">
        <v>575</v>
      </c>
      <c r="C12" s="86" t="str">
        <f>IFERROR(VLOOKUP(C$1&amp;$B12,'Score Data Entry'!$L:$M,2,FALSE),"")</f>
        <v/>
      </c>
      <c r="D12" s="86">
        <f>IFERROR(VLOOKUP(D$1&amp;$B12,'Score Data Entry'!$L:$M,2,FALSE),"")</f>
        <v>6</v>
      </c>
      <c r="E12" s="86" t="str">
        <f>IFERROR(VLOOKUP(E$1&amp;$B12,'Score Data Entry'!$L:$M,2,FALSE),"")</f>
        <v/>
      </c>
      <c r="F12" s="86" t="str">
        <f>IFERROR(VLOOKUP(F$1&amp;$B12,'Score Data Entry'!$L:$M,2,FALSE),"")</f>
        <v/>
      </c>
      <c r="G12" s="86" t="str">
        <f>IFERROR(VLOOKUP(G$1&amp;$B12,'Score Data Entry'!$L:$M,2,FALSE),"")</f>
        <v/>
      </c>
      <c r="H12" s="86" t="str">
        <f>IFERROR(VLOOKUP(H$1&amp;$B12,'Score Data Entry'!$L:$M,2,FALSE),"")</f>
        <v/>
      </c>
      <c r="I12" s="86">
        <f>IFERROR(VLOOKUP(I$1&amp;$B12,'Score Data Entry'!$L:$M,2,FALSE),"")</f>
        <v>2</v>
      </c>
      <c r="J12" s="86">
        <f>IFERROR(VLOOKUP(J$1&amp;$B12,'Score Data Entry'!$L:$M,2,FALSE),"")</f>
        <v>2</v>
      </c>
      <c r="K12" s="86" t="str">
        <f>IFERROR(VLOOKUP(K$1&amp;$B12,'Score Data Entry'!$L:$M,2,FALSE),"")</f>
        <v/>
      </c>
      <c r="L12" s="86" t="str">
        <f>IFERROR(VLOOKUP(L$1&amp;$B12,'Score Data Entry'!$L:$M,2,FALSE),"")</f>
        <v/>
      </c>
      <c r="M12" s="86" t="str">
        <f>IFERROR(VLOOKUP(M$1&amp;$B12,'Score Data Entry'!$L:$M,2,FALSE),"")</f>
        <v/>
      </c>
      <c r="N12" s="86" t="str">
        <f>IFERROR(VLOOKUP(N$1&amp;$B12,'Score Data Entry'!$L:$M,2,FALSE),"")</f>
        <v/>
      </c>
      <c r="O12" s="86" t="str">
        <f>IFERROR(VLOOKUP(O$1&amp;$B12,'Score Data Entry'!$L:$M,2,FALSE),"")</f>
        <v/>
      </c>
      <c r="P12" s="86">
        <f>IFERROR(VLOOKUP(P$1&amp;$B12,'Score Data Entry'!$L:$M,2,FALSE),"")</f>
        <v>10</v>
      </c>
      <c r="Q12" s="86" t="str">
        <f>IFERROR(VLOOKUP(Q$1&amp;$B12,'Score Data Entry'!$L:$M,2,FALSE),"")</f>
        <v/>
      </c>
      <c r="R12" s="86" t="str">
        <f>IFERROR(VLOOKUP(R$1&amp;$B12,'Score Data Entry'!$L:$M,2,FALSE),"")</f>
        <v/>
      </c>
      <c r="S12" s="86" t="str">
        <f>IFERROR(VLOOKUP(S$1&amp;$B12,'Score Data Entry'!$L:$M,2,FALSE),"")</f>
        <v/>
      </c>
      <c r="T12" s="86" t="str">
        <f>IFERROR(VLOOKUP(T$1&amp;$B12,'Score Data Entry'!$L:$M,2,FALSE),"")</f>
        <v/>
      </c>
      <c r="U12" s="86" t="str">
        <f>IFERROR(VLOOKUP(U$1&amp;$B12,'Score Data Entry'!$L:$M,2,FALSE),"")</f>
        <v/>
      </c>
      <c r="V12" s="86" t="str">
        <f>IFERROR(VLOOKUP(V$1&amp;$B12,'Score Data Entry'!$L:$M,2,FALSE),"")</f>
        <v/>
      </c>
      <c r="W12" s="86">
        <f>IFERROR(VLOOKUP(W$1&amp;$B12,'Score Data Entry'!$L:$M,2,FALSE),"")</f>
        <v>10</v>
      </c>
      <c r="X12" s="86" t="str">
        <f>IFERROR(VLOOKUP(X$1&amp;$B12,'Score Data Entry'!$L:$M,2,FALSE),"")</f>
        <v/>
      </c>
      <c r="Y12" s="86" t="str">
        <f>IFERROR(VLOOKUP(Y$1&amp;$B12,'Score Data Entry'!$L:$M,2,FALSE),"")</f>
        <v/>
      </c>
      <c r="Z12" s="86">
        <f>IFERROR(VLOOKUP(Z$1&amp;$B12,'Score Data Entry'!$L:$M,2,FALSE),"")</f>
        <v>1</v>
      </c>
      <c r="AA12" s="86" t="str">
        <f>IFERROR(VLOOKUP(AA$1&amp;$B12,'Score Data Entry'!$L:$M,2,FALSE),"")</f>
        <v/>
      </c>
      <c r="AB12" s="86" t="str">
        <f>IFERROR(VLOOKUP(AB$1&amp;$B12,'Score Data Entry'!$L:$M,2,FALSE),"")</f>
        <v/>
      </c>
      <c r="AC12" s="86" t="str">
        <f>IFERROR(VLOOKUP(AC$1&amp;$B12,'Score Data Entry'!$L:$M,2,FALSE),"")</f>
        <v/>
      </c>
      <c r="AD12" s="86" t="str">
        <f>IFERROR(VLOOKUP(AD$1&amp;$B12,'Score Data Entry'!$L:$M,2,FALSE),"")</f>
        <v/>
      </c>
      <c r="AE12" s="86">
        <f>IFERROR(VLOOKUP(AE$1&amp;$B12,'Score Data Entry'!$L:$M,2,FALSE),"")</f>
        <v>8</v>
      </c>
      <c r="AF12" s="86" t="str">
        <f>IFERROR(VLOOKUP(AF$1&amp;$B12,'Score Data Entry'!$L:$M,2,FALSE),"")</f>
        <v/>
      </c>
      <c r="AG12" s="86" t="str">
        <f>IFERROR(VLOOKUP(AG$1&amp;$B12,'Score Data Entry'!$L:$M,2,FALSE),"")</f>
        <v/>
      </c>
      <c r="AH12" s="86" t="str">
        <f>IFERROR(VLOOKUP(AH$1&amp;$B12,'Score Data Entry'!$L:$M,2,FALSE),"")</f>
        <v/>
      </c>
      <c r="AI12" s="83">
        <v>0</v>
      </c>
      <c r="AJ12" s="83">
        <v>0</v>
      </c>
      <c r="AK12" s="83">
        <v>0</v>
      </c>
      <c r="AL12" s="83">
        <v>0</v>
      </c>
      <c r="AM12" s="83">
        <v>0</v>
      </c>
      <c r="AN12" s="83">
        <v>0</v>
      </c>
      <c r="AO12" s="83">
        <v>0</v>
      </c>
      <c r="AP12" s="83">
        <v>0</v>
      </c>
      <c r="AQ12" s="84">
        <f t="shared" si="0"/>
        <v>39</v>
      </c>
      <c r="AR12" s="85">
        <f t="shared" si="1"/>
        <v>39</v>
      </c>
    </row>
    <row r="13" spans="1:44" ht="15.6" x14ac:dyDescent="0.3">
      <c r="A13" s="91" t="s">
        <v>315</v>
      </c>
      <c r="B13" s="93" t="s">
        <v>447</v>
      </c>
      <c r="C13" s="86" t="str">
        <f>IFERROR(VLOOKUP(C$1&amp;$B13,'Score Data Entry'!$L:$M,2,FALSE),"")</f>
        <v/>
      </c>
      <c r="D13" s="86" t="str">
        <f>IFERROR(VLOOKUP(D$1&amp;$B13,'Score Data Entry'!$L:$M,2,FALSE),"")</f>
        <v/>
      </c>
      <c r="E13" s="86" t="str">
        <f>IFERROR(VLOOKUP(E$1&amp;$B13,'Score Data Entry'!$L:$M,2,FALSE),"")</f>
        <v/>
      </c>
      <c r="F13" s="86" t="str">
        <f>IFERROR(VLOOKUP(F$1&amp;$B13,'Score Data Entry'!$L:$M,2,FALSE),"")</f>
        <v/>
      </c>
      <c r="G13" s="86">
        <f>IFERROR(VLOOKUP(G$1&amp;$B13,'Score Data Entry'!$L:$M,2,FALSE),"")</f>
        <v>2</v>
      </c>
      <c r="H13" s="86" t="str">
        <f>IFERROR(VLOOKUP(H$1&amp;$B13,'Score Data Entry'!$L:$M,2,FALSE),"")</f>
        <v/>
      </c>
      <c r="I13" s="86" t="str">
        <f>IFERROR(VLOOKUP(I$1&amp;$B13,'Score Data Entry'!$L:$M,2,FALSE),"")</f>
        <v/>
      </c>
      <c r="J13" s="86">
        <f>IFERROR(VLOOKUP(J$1&amp;$B13,'Score Data Entry'!$L:$M,2,FALSE),"")</f>
        <v>6</v>
      </c>
      <c r="K13" s="86" t="str">
        <f>IFERROR(VLOOKUP(K$1&amp;$B13,'Score Data Entry'!$L:$M,2,FALSE),"")</f>
        <v/>
      </c>
      <c r="L13" s="86" t="str">
        <f>IFERROR(VLOOKUP(L$1&amp;$B13,'Score Data Entry'!$L:$M,2,FALSE),"")</f>
        <v/>
      </c>
      <c r="M13" s="86" t="str">
        <f>IFERROR(VLOOKUP(M$1&amp;$B13,'Score Data Entry'!$L:$M,2,FALSE),"")</f>
        <v/>
      </c>
      <c r="N13" s="86" t="str">
        <f>IFERROR(VLOOKUP(N$1&amp;$B13,'Score Data Entry'!$L:$M,2,FALSE),"")</f>
        <v/>
      </c>
      <c r="O13" s="86" t="str">
        <f>IFERROR(VLOOKUP(O$1&amp;$B13,'Score Data Entry'!$L:$M,2,FALSE),"")</f>
        <v/>
      </c>
      <c r="P13" s="86" t="str">
        <f>IFERROR(VLOOKUP(P$1&amp;$B13,'Score Data Entry'!$L:$M,2,FALSE),"")</f>
        <v/>
      </c>
      <c r="Q13" s="86" t="str">
        <f>IFERROR(VLOOKUP(Q$1&amp;$B13,'Score Data Entry'!$L:$M,2,FALSE),"")</f>
        <v/>
      </c>
      <c r="R13" s="86" t="str">
        <f>IFERROR(VLOOKUP(R$1&amp;$B13,'Score Data Entry'!$L:$M,2,FALSE),"")</f>
        <v/>
      </c>
      <c r="S13" s="86" t="str">
        <f>IFERROR(VLOOKUP(S$1&amp;$B13,'Score Data Entry'!$L:$M,2,FALSE),"")</f>
        <v/>
      </c>
      <c r="T13" s="86" t="str">
        <f>IFERROR(VLOOKUP(T$1&amp;$B13,'Score Data Entry'!$L:$M,2,FALSE),"")</f>
        <v/>
      </c>
      <c r="U13" s="86" t="str">
        <f>IFERROR(VLOOKUP(U$1&amp;$B13,'Score Data Entry'!$L:$M,2,FALSE),"")</f>
        <v/>
      </c>
      <c r="V13" s="86" t="str">
        <f>IFERROR(VLOOKUP(V$1&amp;$B13,'Score Data Entry'!$L:$M,2,FALSE),"")</f>
        <v/>
      </c>
      <c r="W13" s="86" t="str">
        <f>IFERROR(VLOOKUP(W$1&amp;$B13,'Score Data Entry'!$L:$M,2,FALSE),"")</f>
        <v/>
      </c>
      <c r="X13" s="86">
        <f>IFERROR(VLOOKUP(X$1&amp;$B13,'Score Data Entry'!$L:$M,2,FALSE),"")</f>
        <v>10</v>
      </c>
      <c r="Y13" s="86" t="str">
        <f>IFERROR(VLOOKUP(Y$1&amp;$B13,'Score Data Entry'!$L:$M,2,FALSE),"")</f>
        <v/>
      </c>
      <c r="Z13" s="86" t="str">
        <f>IFERROR(VLOOKUP(Z$1&amp;$B13,'Score Data Entry'!$L:$M,2,FALSE),"")</f>
        <v/>
      </c>
      <c r="AA13" s="86" t="str">
        <f>IFERROR(VLOOKUP(AA$1&amp;$B13,'Score Data Entry'!$L:$M,2,FALSE),"")</f>
        <v/>
      </c>
      <c r="AB13" s="86">
        <f>IFERROR(VLOOKUP(AB$1&amp;$B13,'Score Data Entry'!$L:$M,2,FALSE),"")</f>
        <v>10</v>
      </c>
      <c r="AC13" s="86" t="str">
        <f>IFERROR(VLOOKUP(AC$1&amp;$B13,'Score Data Entry'!$L:$M,2,FALSE),"")</f>
        <v/>
      </c>
      <c r="AD13" s="86" t="str">
        <f>IFERROR(VLOOKUP(AD$1&amp;$B13,'Score Data Entry'!$L:$M,2,FALSE),"")</f>
        <v/>
      </c>
      <c r="AE13" s="86">
        <f>IFERROR(VLOOKUP(AE$1&amp;$B13,'Score Data Entry'!$L:$M,2,FALSE),"")</f>
        <v>2</v>
      </c>
      <c r="AF13" s="86" t="str">
        <f>IFERROR(VLOOKUP(AF$1&amp;$B13,'Score Data Entry'!$L:$M,2,FALSE),"")</f>
        <v/>
      </c>
      <c r="AG13" s="86" t="str">
        <f>IFERROR(VLOOKUP(AG$1&amp;$B13,'Score Data Entry'!$L:$M,2,FALSE),"")</f>
        <v/>
      </c>
      <c r="AH13" s="86">
        <f>IFERROR(VLOOKUP(AH$1&amp;$B13,'Score Data Entry'!$L:$M,2,FALSE),"")</f>
        <v>6</v>
      </c>
      <c r="AI13" s="83">
        <v>0</v>
      </c>
      <c r="AJ13" s="83">
        <v>0</v>
      </c>
      <c r="AK13" s="83">
        <v>0</v>
      </c>
      <c r="AL13" s="83">
        <v>0</v>
      </c>
      <c r="AM13" s="83">
        <v>0</v>
      </c>
      <c r="AN13" s="83">
        <v>0</v>
      </c>
      <c r="AO13" s="83">
        <v>0</v>
      </c>
      <c r="AP13" s="83">
        <v>0</v>
      </c>
      <c r="AQ13" s="84">
        <f t="shared" si="0"/>
        <v>36</v>
      </c>
      <c r="AR13" s="85">
        <f t="shared" si="1"/>
        <v>36</v>
      </c>
    </row>
    <row r="14" spans="1:44" ht="15.6" x14ac:dyDescent="0.3">
      <c r="A14" s="91" t="s">
        <v>570</v>
      </c>
      <c r="B14" s="93" t="s">
        <v>569</v>
      </c>
      <c r="C14" s="86" t="str">
        <f>IFERROR(VLOOKUP(C$1&amp;$B14,'Score Data Entry'!$L:$M,2,FALSE),"")</f>
        <v/>
      </c>
      <c r="D14" s="86" t="str">
        <f>IFERROR(VLOOKUP(D$1&amp;$B14,'Score Data Entry'!$L:$M,2,FALSE),"")</f>
        <v/>
      </c>
      <c r="E14" s="86" t="str">
        <f>IFERROR(VLOOKUP(E$1&amp;$B14,'Score Data Entry'!$L:$M,2,FALSE),"")</f>
        <v/>
      </c>
      <c r="F14" s="86">
        <f>IFERROR(VLOOKUP(F$1&amp;$B14,'Score Data Entry'!$L:$M,2,FALSE),"")</f>
        <v>10</v>
      </c>
      <c r="G14" s="86" t="str">
        <f>IFERROR(VLOOKUP(G$1&amp;$B14,'Score Data Entry'!$L:$M,2,FALSE),"")</f>
        <v/>
      </c>
      <c r="H14" s="86" t="str">
        <f>IFERROR(VLOOKUP(H$1&amp;$B14,'Score Data Entry'!$L:$M,2,FALSE),"")</f>
        <v/>
      </c>
      <c r="I14" s="86">
        <f>IFERROR(VLOOKUP(I$1&amp;$B14,'Score Data Entry'!$L:$M,2,FALSE),"")</f>
        <v>1</v>
      </c>
      <c r="J14" s="86" t="str">
        <f>IFERROR(VLOOKUP(J$1&amp;$B14,'Score Data Entry'!$L:$M,2,FALSE),"")</f>
        <v/>
      </c>
      <c r="K14" s="86">
        <f>IFERROR(VLOOKUP(K$1&amp;$B14,'Score Data Entry'!$L:$M,2,FALSE),"")</f>
        <v>10</v>
      </c>
      <c r="L14" s="86" t="str">
        <f>IFERROR(VLOOKUP(L$1&amp;$B14,'Score Data Entry'!$L:$M,2,FALSE),"")</f>
        <v/>
      </c>
      <c r="M14" s="86" t="str">
        <f>IFERROR(VLOOKUP(M$1&amp;$B14,'Score Data Entry'!$L:$M,2,FALSE),"")</f>
        <v/>
      </c>
      <c r="N14" s="86">
        <f>IFERROR(VLOOKUP(N$1&amp;$B14,'Score Data Entry'!$L:$M,2,FALSE),"")</f>
        <v>10</v>
      </c>
      <c r="O14" s="86" t="str">
        <f>IFERROR(VLOOKUP(O$1&amp;$B14,'Score Data Entry'!$L:$M,2,FALSE),"")</f>
        <v/>
      </c>
      <c r="P14" s="86" t="str">
        <f>IFERROR(VLOOKUP(P$1&amp;$B14,'Score Data Entry'!$L:$M,2,FALSE),"")</f>
        <v/>
      </c>
      <c r="Q14" s="86" t="str">
        <f>IFERROR(VLOOKUP(Q$1&amp;$B14,'Score Data Entry'!$L:$M,2,FALSE),"")</f>
        <v/>
      </c>
      <c r="R14" s="86" t="str">
        <f>IFERROR(VLOOKUP(R$1&amp;$B14,'Score Data Entry'!$L:$M,2,FALSE),"")</f>
        <v/>
      </c>
      <c r="S14" s="86" t="str">
        <f>IFERROR(VLOOKUP(S$1&amp;$B14,'Score Data Entry'!$L:$M,2,FALSE),"")</f>
        <v/>
      </c>
      <c r="T14" s="86" t="str">
        <f>IFERROR(VLOOKUP(T$1&amp;$B14,'Score Data Entry'!$L:$M,2,FALSE),"")</f>
        <v/>
      </c>
      <c r="U14" s="86" t="str">
        <f>IFERROR(VLOOKUP(U$1&amp;$B14,'Score Data Entry'!$L:$M,2,FALSE),"")</f>
        <v/>
      </c>
      <c r="V14" s="86">
        <f>IFERROR(VLOOKUP(V$1&amp;$B14,'Score Data Entry'!$L:$M,2,FALSE),"")</f>
        <v>1</v>
      </c>
      <c r="W14" s="86">
        <f>IFERROR(VLOOKUP(W$1&amp;$B14,'Score Data Entry'!$L:$M,2,FALSE),"")</f>
        <v>2</v>
      </c>
      <c r="X14" s="86" t="str">
        <f>IFERROR(VLOOKUP(X$1&amp;$B14,'Score Data Entry'!$L:$M,2,FALSE),"")</f>
        <v/>
      </c>
      <c r="Y14" s="86" t="str">
        <f>IFERROR(VLOOKUP(Y$1&amp;$B14,'Score Data Entry'!$L:$M,2,FALSE),"")</f>
        <v/>
      </c>
      <c r="Z14" s="86" t="str">
        <f>IFERROR(VLOOKUP(Z$1&amp;$B14,'Score Data Entry'!$L:$M,2,FALSE),"")</f>
        <v/>
      </c>
      <c r="AA14" s="86" t="str">
        <f>IFERROR(VLOOKUP(AA$1&amp;$B14,'Score Data Entry'!$L:$M,2,FALSE),"")</f>
        <v/>
      </c>
      <c r="AB14" s="86" t="str">
        <f>IFERROR(VLOOKUP(AB$1&amp;$B14,'Score Data Entry'!$L:$M,2,FALSE),"")</f>
        <v/>
      </c>
      <c r="AC14" s="86" t="str">
        <f>IFERROR(VLOOKUP(AC$1&amp;$B14,'Score Data Entry'!$L:$M,2,FALSE),"")</f>
        <v/>
      </c>
      <c r="AD14" s="86" t="str">
        <f>IFERROR(VLOOKUP(AD$1&amp;$B14,'Score Data Entry'!$L:$M,2,FALSE),"")</f>
        <v/>
      </c>
      <c r="AE14" s="86" t="str">
        <f>IFERROR(VLOOKUP(AE$1&amp;$B14,'Score Data Entry'!$L:$M,2,FALSE),"")</f>
        <v/>
      </c>
      <c r="AF14" s="86" t="str">
        <f>IFERROR(VLOOKUP(AF$1&amp;$B14,'Score Data Entry'!$L:$M,2,FALSE),"")</f>
        <v/>
      </c>
      <c r="AG14" s="86" t="str">
        <f>IFERROR(VLOOKUP(AG$1&amp;$B14,'Score Data Entry'!$L:$M,2,FALSE),"")</f>
        <v/>
      </c>
      <c r="AH14" s="86" t="str">
        <f>IFERROR(VLOOKUP(AH$1&amp;$B14,'Score Data Entry'!$L:$M,2,FALSE),"")</f>
        <v/>
      </c>
      <c r="AI14" s="83">
        <v>0</v>
      </c>
      <c r="AJ14" s="83">
        <v>0</v>
      </c>
      <c r="AK14" s="83">
        <v>0</v>
      </c>
      <c r="AL14" s="83">
        <v>0</v>
      </c>
      <c r="AM14" s="83">
        <v>0</v>
      </c>
      <c r="AN14" s="83">
        <v>0</v>
      </c>
      <c r="AO14" s="83">
        <v>0</v>
      </c>
      <c r="AP14" s="83">
        <v>0</v>
      </c>
      <c r="AQ14" s="84">
        <f t="shared" si="0"/>
        <v>34</v>
      </c>
      <c r="AR14" s="85">
        <f t="shared" si="1"/>
        <v>34</v>
      </c>
    </row>
    <row r="15" spans="1:44" ht="15.6" x14ac:dyDescent="0.3">
      <c r="A15" s="91" t="s">
        <v>364</v>
      </c>
      <c r="B15" s="93" t="s">
        <v>508</v>
      </c>
      <c r="C15" s="86" t="str">
        <f>IFERROR(VLOOKUP(C$1&amp;$B15,'Score Data Entry'!$L:$M,2,FALSE),"")</f>
        <v/>
      </c>
      <c r="D15" s="86" t="str">
        <f>IFERROR(VLOOKUP(D$1&amp;$B15,'Score Data Entry'!$L:$M,2,FALSE),"")</f>
        <v/>
      </c>
      <c r="E15" s="86" t="str">
        <f>IFERROR(VLOOKUP(E$1&amp;$B15,'Score Data Entry'!$L:$M,2,FALSE),"")</f>
        <v/>
      </c>
      <c r="F15" s="86">
        <f>IFERROR(VLOOKUP(F$1&amp;$B15,'Score Data Entry'!$L:$M,2,FALSE),"")</f>
        <v>3</v>
      </c>
      <c r="G15" s="86">
        <f>IFERROR(VLOOKUP(G$1&amp;$B15,'Score Data Entry'!$L:$M,2,FALSE),"")</f>
        <v>1</v>
      </c>
      <c r="H15" s="86" t="str">
        <f>IFERROR(VLOOKUP(H$1&amp;$B15,'Score Data Entry'!$L:$M,2,FALSE),"")</f>
        <v/>
      </c>
      <c r="I15" s="86" t="str">
        <f>IFERROR(VLOOKUP(I$1&amp;$B15,'Score Data Entry'!$L:$M,2,FALSE),"")</f>
        <v/>
      </c>
      <c r="J15" s="86" t="str">
        <f>IFERROR(VLOOKUP(J$1&amp;$B15,'Score Data Entry'!$L:$M,2,FALSE),"")</f>
        <v/>
      </c>
      <c r="K15" s="86">
        <f>IFERROR(VLOOKUP(K$1&amp;$B15,'Score Data Entry'!$L:$M,2,FALSE),"")</f>
        <v>10</v>
      </c>
      <c r="L15" s="86" t="str">
        <f>IFERROR(VLOOKUP(L$1&amp;$B15,'Score Data Entry'!$L:$M,2,FALSE),"")</f>
        <v/>
      </c>
      <c r="M15" s="86" t="str">
        <f>IFERROR(VLOOKUP(M$1&amp;$B15,'Score Data Entry'!$L:$M,2,FALSE),"")</f>
        <v/>
      </c>
      <c r="N15" s="86" t="str">
        <f>IFERROR(VLOOKUP(N$1&amp;$B15,'Score Data Entry'!$L:$M,2,FALSE),"")</f>
        <v/>
      </c>
      <c r="O15" s="86" t="str">
        <f>IFERROR(VLOOKUP(O$1&amp;$B15,'Score Data Entry'!$L:$M,2,FALSE),"")</f>
        <v/>
      </c>
      <c r="P15" s="86">
        <f>IFERROR(VLOOKUP(P$1&amp;$B15,'Score Data Entry'!$L:$M,2,FALSE),"")</f>
        <v>2</v>
      </c>
      <c r="Q15" s="86" t="str">
        <f>IFERROR(VLOOKUP(Q$1&amp;$B15,'Score Data Entry'!$L:$M,2,FALSE),"")</f>
        <v/>
      </c>
      <c r="R15" s="86" t="str">
        <f>IFERROR(VLOOKUP(R$1&amp;$B15,'Score Data Entry'!$L:$M,2,FALSE),"")</f>
        <v/>
      </c>
      <c r="S15" s="86" t="str">
        <f>IFERROR(VLOOKUP(S$1&amp;$B15,'Score Data Entry'!$L:$M,2,FALSE),"")</f>
        <v/>
      </c>
      <c r="T15" s="86">
        <f>IFERROR(VLOOKUP(T$1&amp;$B15,'Score Data Entry'!$L:$M,2,FALSE),"")</f>
        <v>6</v>
      </c>
      <c r="U15" s="86" t="str">
        <f>IFERROR(VLOOKUP(U$1&amp;$B15,'Score Data Entry'!$L:$M,2,FALSE),"")</f>
        <v/>
      </c>
      <c r="V15" s="86" t="str">
        <f>IFERROR(VLOOKUP(V$1&amp;$B15,'Score Data Entry'!$L:$M,2,FALSE),"")</f>
        <v/>
      </c>
      <c r="W15" s="86" t="str">
        <f>IFERROR(VLOOKUP(W$1&amp;$B15,'Score Data Entry'!$L:$M,2,FALSE),"")</f>
        <v/>
      </c>
      <c r="X15" s="86" t="str">
        <f>IFERROR(VLOOKUP(X$1&amp;$B15,'Score Data Entry'!$L:$M,2,FALSE),"")</f>
        <v/>
      </c>
      <c r="Y15" s="86" t="str">
        <f>IFERROR(VLOOKUP(Y$1&amp;$B15,'Score Data Entry'!$L:$M,2,FALSE),"")</f>
        <v/>
      </c>
      <c r="Z15" s="86" t="str">
        <f>IFERROR(VLOOKUP(Z$1&amp;$B15,'Score Data Entry'!$L:$M,2,FALSE),"")</f>
        <v/>
      </c>
      <c r="AA15" s="86" t="str">
        <f>IFERROR(VLOOKUP(AA$1&amp;$B15,'Score Data Entry'!$L:$M,2,FALSE),"")</f>
        <v/>
      </c>
      <c r="AB15" s="86" t="str">
        <f>IFERROR(VLOOKUP(AB$1&amp;$B15,'Score Data Entry'!$L:$M,2,FALSE),"")</f>
        <v/>
      </c>
      <c r="AC15" s="86" t="str">
        <f>IFERROR(VLOOKUP(AC$1&amp;$B15,'Score Data Entry'!$L:$M,2,FALSE),"")</f>
        <v/>
      </c>
      <c r="AD15" s="86">
        <f>IFERROR(VLOOKUP(AD$1&amp;$B15,'Score Data Entry'!$L:$M,2,FALSE),"")</f>
        <v>2</v>
      </c>
      <c r="AE15" s="86" t="str">
        <f>IFERROR(VLOOKUP(AE$1&amp;$B15,'Score Data Entry'!$L:$M,2,FALSE),"")</f>
        <v/>
      </c>
      <c r="AF15" s="86" t="str">
        <f>IFERROR(VLOOKUP(AF$1&amp;$B15,'Score Data Entry'!$L:$M,2,FALSE),"")</f>
        <v/>
      </c>
      <c r="AG15" s="86" t="str">
        <f>IFERROR(VLOOKUP(AG$1&amp;$B15,'Score Data Entry'!$L:$M,2,FALSE),"")</f>
        <v/>
      </c>
      <c r="AH15" s="86">
        <f>IFERROR(VLOOKUP(AH$1&amp;$B15,'Score Data Entry'!$L:$M,2,FALSE),"")</f>
        <v>10</v>
      </c>
      <c r="AI15" s="83">
        <v>0</v>
      </c>
      <c r="AJ15" s="83">
        <v>0</v>
      </c>
      <c r="AK15" s="83">
        <v>0</v>
      </c>
      <c r="AL15" s="83">
        <v>0</v>
      </c>
      <c r="AM15" s="83">
        <v>0</v>
      </c>
      <c r="AN15" s="83">
        <v>0</v>
      </c>
      <c r="AO15" s="83">
        <v>0</v>
      </c>
      <c r="AP15" s="83">
        <v>0</v>
      </c>
      <c r="AQ15" s="84">
        <f t="shared" si="0"/>
        <v>34</v>
      </c>
      <c r="AR15" s="85">
        <f t="shared" si="1"/>
        <v>34</v>
      </c>
    </row>
    <row r="16" spans="1:44" ht="15.6" x14ac:dyDescent="0.3">
      <c r="A16" s="91" t="s">
        <v>271</v>
      </c>
      <c r="B16" s="93" t="s">
        <v>432</v>
      </c>
      <c r="C16" s="86">
        <f>IFERROR(VLOOKUP(C$1&amp;$B16,'Score Data Entry'!$L:$M,2,FALSE),"")</f>
        <v>6</v>
      </c>
      <c r="D16" s="86" t="str">
        <f>IFERROR(VLOOKUP(D$1&amp;$B16,'Score Data Entry'!$L:$M,2,FALSE),"")</f>
        <v/>
      </c>
      <c r="E16" s="86" t="str">
        <f>IFERROR(VLOOKUP(E$1&amp;$B16,'Score Data Entry'!$L:$M,2,FALSE),"")</f>
        <v/>
      </c>
      <c r="F16" s="86" t="str">
        <f>IFERROR(VLOOKUP(F$1&amp;$B16,'Score Data Entry'!$L:$M,2,FALSE),"")</f>
        <v/>
      </c>
      <c r="G16" s="86">
        <f>IFERROR(VLOOKUP(G$1&amp;$B16,'Score Data Entry'!$L:$M,2,FALSE),"")</f>
        <v>10</v>
      </c>
      <c r="H16" s="86" t="str">
        <f>IFERROR(VLOOKUP(H$1&amp;$B16,'Score Data Entry'!$L:$M,2,FALSE),"")</f>
        <v/>
      </c>
      <c r="I16" s="86" t="str">
        <f>IFERROR(VLOOKUP(I$1&amp;$B16,'Score Data Entry'!$L:$M,2,FALSE),"")</f>
        <v/>
      </c>
      <c r="J16" s="86">
        <f>IFERROR(VLOOKUP(J$1&amp;$B16,'Score Data Entry'!$L:$M,2,FALSE),"")</f>
        <v>1</v>
      </c>
      <c r="K16" s="86" t="str">
        <f>IFERROR(VLOOKUP(K$1&amp;$B16,'Score Data Entry'!$L:$M,2,FALSE),"")</f>
        <v/>
      </c>
      <c r="L16" s="86" t="str">
        <f>IFERROR(VLOOKUP(L$1&amp;$B16,'Score Data Entry'!$L:$M,2,FALSE),"")</f>
        <v/>
      </c>
      <c r="M16" s="86" t="str">
        <f>IFERROR(VLOOKUP(M$1&amp;$B16,'Score Data Entry'!$L:$M,2,FALSE),"")</f>
        <v/>
      </c>
      <c r="N16" s="86" t="str">
        <f>IFERROR(VLOOKUP(N$1&amp;$B16,'Score Data Entry'!$L:$M,2,FALSE),"")</f>
        <v/>
      </c>
      <c r="O16" s="86" t="str">
        <f>IFERROR(VLOOKUP(O$1&amp;$B16,'Score Data Entry'!$L:$M,2,FALSE),"")</f>
        <v/>
      </c>
      <c r="P16" s="86" t="str">
        <f>IFERROR(VLOOKUP(P$1&amp;$B16,'Score Data Entry'!$L:$M,2,FALSE),"")</f>
        <v/>
      </c>
      <c r="Q16" s="86">
        <f>IFERROR(VLOOKUP(Q$1&amp;$B16,'Score Data Entry'!$L:$M,2,FALSE),"")</f>
        <v>1</v>
      </c>
      <c r="R16" s="86" t="str">
        <f>IFERROR(VLOOKUP(R$1&amp;$B16,'Score Data Entry'!$L:$M,2,FALSE),"")</f>
        <v/>
      </c>
      <c r="S16" s="86" t="str">
        <f>IFERROR(VLOOKUP(S$1&amp;$B16,'Score Data Entry'!$L:$M,2,FALSE),"")</f>
        <v/>
      </c>
      <c r="T16" s="86" t="str">
        <f>IFERROR(VLOOKUP(T$1&amp;$B16,'Score Data Entry'!$L:$M,2,FALSE),"")</f>
        <v/>
      </c>
      <c r="U16" s="86" t="str">
        <f>IFERROR(VLOOKUP(U$1&amp;$B16,'Score Data Entry'!$L:$M,2,FALSE),"")</f>
        <v/>
      </c>
      <c r="V16" s="86" t="str">
        <f>IFERROR(VLOOKUP(V$1&amp;$B16,'Score Data Entry'!$L:$M,2,FALSE),"")</f>
        <v/>
      </c>
      <c r="W16" s="86" t="str">
        <f>IFERROR(VLOOKUP(W$1&amp;$B16,'Score Data Entry'!$L:$M,2,FALSE),"")</f>
        <v/>
      </c>
      <c r="X16" s="86" t="str">
        <f>IFERROR(VLOOKUP(X$1&amp;$B16,'Score Data Entry'!$L:$M,2,FALSE),"")</f>
        <v/>
      </c>
      <c r="Y16" s="86" t="str">
        <f>IFERROR(VLOOKUP(Y$1&amp;$B16,'Score Data Entry'!$L:$M,2,FALSE),"")</f>
        <v/>
      </c>
      <c r="Z16" s="86">
        <f>IFERROR(VLOOKUP(Z$1&amp;$B16,'Score Data Entry'!$L:$M,2,FALSE),"")</f>
        <v>6</v>
      </c>
      <c r="AA16" s="86" t="str">
        <f>IFERROR(VLOOKUP(AA$1&amp;$B16,'Score Data Entry'!$L:$M,2,FALSE),"")</f>
        <v/>
      </c>
      <c r="AB16" s="86" t="str">
        <f>IFERROR(VLOOKUP(AB$1&amp;$B16,'Score Data Entry'!$L:$M,2,FALSE),"")</f>
        <v/>
      </c>
      <c r="AC16" s="86" t="str">
        <f>IFERROR(VLOOKUP(AC$1&amp;$B16,'Score Data Entry'!$L:$M,2,FALSE),"")</f>
        <v/>
      </c>
      <c r="AD16" s="86" t="str">
        <f>IFERROR(VLOOKUP(AD$1&amp;$B16,'Score Data Entry'!$L:$M,2,FALSE),"")</f>
        <v/>
      </c>
      <c r="AE16" s="86">
        <f>IFERROR(VLOOKUP(AE$1&amp;$B16,'Score Data Entry'!$L:$M,2,FALSE),"")</f>
        <v>6</v>
      </c>
      <c r="AF16" s="86" t="str">
        <f>IFERROR(VLOOKUP(AF$1&amp;$B16,'Score Data Entry'!$L:$M,2,FALSE),"")</f>
        <v/>
      </c>
      <c r="AG16" s="86" t="str">
        <f>IFERROR(VLOOKUP(AG$1&amp;$B16,'Score Data Entry'!$L:$M,2,FALSE),"")</f>
        <v/>
      </c>
      <c r="AH16" s="86">
        <f>IFERROR(VLOOKUP(AH$1&amp;$B16,'Score Data Entry'!$L:$M,2,FALSE),"")</f>
        <v>2</v>
      </c>
      <c r="AI16" s="83">
        <v>0</v>
      </c>
      <c r="AJ16" s="83">
        <v>0</v>
      </c>
      <c r="AK16" s="83">
        <v>0</v>
      </c>
      <c r="AL16" s="83">
        <v>0</v>
      </c>
      <c r="AM16" s="83">
        <v>0</v>
      </c>
      <c r="AN16" s="83">
        <v>0</v>
      </c>
      <c r="AO16" s="83">
        <v>0</v>
      </c>
      <c r="AP16" s="83">
        <v>0</v>
      </c>
      <c r="AQ16" s="84">
        <f t="shared" si="0"/>
        <v>32</v>
      </c>
      <c r="AR16" s="85">
        <f t="shared" si="1"/>
        <v>32</v>
      </c>
    </row>
    <row r="17" spans="1:44" ht="15.6" x14ac:dyDescent="0.3">
      <c r="A17" s="91" t="s">
        <v>269</v>
      </c>
      <c r="B17" s="93" t="s">
        <v>501</v>
      </c>
      <c r="C17" s="86" t="str">
        <f>IFERROR(VLOOKUP(C$1&amp;$B17,'Score Data Entry'!$L:$M,2,FALSE),"")</f>
        <v/>
      </c>
      <c r="D17" s="86">
        <f>IFERROR(VLOOKUP(D$1&amp;$B17,'Score Data Entry'!$L:$M,2,FALSE),"")</f>
        <v>2</v>
      </c>
      <c r="E17" s="86" t="str">
        <f>IFERROR(VLOOKUP(E$1&amp;$B17,'Score Data Entry'!$L:$M,2,FALSE),"")</f>
        <v/>
      </c>
      <c r="F17" s="86" t="str">
        <f>IFERROR(VLOOKUP(F$1&amp;$B17,'Score Data Entry'!$L:$M,2,FALSE),"")</f>
        <v/>
      </c>
      <c r="G17" s="86">
        <f>IFERROR(VLOOKUP(G$1&amp;$B17,'Score Data Entry'!$L:$M,2,FALSE),"")</f>
        <v>6</v>
      </c>
      <c r="H17" s="86" t="str">
        <f>IFERROR(VLOOKUP(H$1&amp;$B17,'Score Data Entry'!$L:$M,2,FALSE),"")</f>
        <v/>
      </c>
      <c r="I17" s="86" t="str">
        <f>IFERROR(VLOOKUP(I$1&amp;$B17,'Score Data Entry'!$L:$M,2,FALSE),"")</f>
        <v/>
      </c>
      <c r="J17" s="86" t="str">
        <f>IFERROR(VLOOKUP(J$1&amp;$B17,'Score Data Entry'!$L:$M,2,FALSE),"")</f>
        <v/>
      </c>
      <c r="K17" s="86">
        <f>IFERROR(VLOOKUP(K$1&amp;$B17,'Score Data Entry'!$L:$M,2,FALSE),"")</f>
        <v>1</v>
      </c>
      <c r="L17" s="86" t="str">
        <f>IFERROR(VLOOKUP(L$1&amp;$B17,'Score Data Entry'!$L:$M,2,FALSE),"")</f>
        <v/>
      </c>
      <c r="M17" s="86" t="str">
        <f>IFERROR(VLOOKUP(M$1&amp;$B17,'Score Data Entry'!$L:$M,2,FALSE),"")</f>
        <v/>
      </c>
      <c r="N17" s="86" t="str">
        <f>IFERROR(VLOOKUP(N$1&amp;$B17,'Score Data Entry'!$L:$M,2,FALSE),"")</f>
        <v/>
      </c>
      <c r="O17" s="86">
        <f>IFERROR(VLOOKUP(O$1&amp;$B17,'Score Data Entry'!$L:$M,2,FALSE),"")</f>
        <v>2</v>
      </c>
      <c r="P17" s="86" t="str">
        <f>IFERROR(VLOOKUP(P$1&amp;$B17,'Score Data Entry'!$L:$M,2,FALSE),"")</f>
        <v/>
      </c>
      <c r="Q17" s="86" t="str">
        <f>IFERROR(VLOOKUP(Q$1&amp;$B17,'Score Data Entry'!$L:$M,2,FALSE),"")</f>
        <v/>
      </c>
      <c r="R17" s="86" t="str">
        <f>IFERROR(VLOOKUP(R$1&amp;$B17,'Score Data Entry'!$L:$M,2,FALSE),"")</f>
        <v/>
      </c>
      <c r="S17" s="86" t="str">
        <f>IFERROR(VLOOKUP(S$1&amp;$B17,'Score Data Entry'!$L:$M,2,FALSE),"")</f>
        <v/>
      </c>
      <c r="T17" s="86" t="str">
        <f>IFERROR(VLOOKUP(T$1&amp;$B17,'Score Data Entry'!$L:$M,2,FALSE),"")</f>
        <v/>
      </c>
      <c r="U17" s="86">
        <f>IFERROR(VLOOKUP(U$1&amp;$B17,'Score Data Entry'!$L:$M,2,FALSE),"")</f>
        <v>6</v>
      </c>
      <c r="V17" s="86" t="str">
        <f>IFERROR(VLOOKUP(V$1&amp;$B17,'Score Data Entry'!$L:$M,2,FALSE),"")</f>
        <v/>
      </c>
      <c r="W17" s="86" t="str">
        <f>IFERROR(VLOOKUP(W$1&amp;$B17,'Score Data Entry'!$L:$M,2,FALSE),"")</f>
        <v/>
      </c>
      <c r="X17" s="86">
        <f>IFERROR(VLOOKUP(X$1&amp;$B17,'Score Data Entry'!$L:$M,2,FALSE),"")</f>
        <v>1</v>
      </c>
      <c r="Y17" s="86" t="str">
        <f>IFERROR(VLOOKUP(Y$1&amp;$B17,'Score Data Entry'!$L:$M,2,FALSE),"")</f>
        <v/>
      </c>
      <c r="Z17" s="86" t="str">
        <f>IFERROR(VLOOKUP(Z$1&amp;$B17,'Score Data Entry'!$L:$M,2,FALSE),"")</f>
        <v/>
      </c>
      <c r="AA17" s="86" t="str">
        <f>IFERROR(VLOOKUP(AA$1&amp;$B17,'Score Data Entry'!$L:$M,2,FALSE),"")</f>
        <v/>
      </c>
      <c r="AB17" s="86">
        <f>IFERROR(VLOOKUP(AB$1&amp;$B17,'Score Data Entry'!$L:$M,2,FALSE),"")</f>
        <v>2</v>
      </c>
      <c r="AC17" s="86" t="str">
        <f>IFERROR(VLOOKUP(AC$1&amp;$B17,'Score Data Entry'!$L:$M,2,FALSE),"")</f>
        <v/>
      </c>
      <c r="AD17" s="86" t="str">
        <f>IFERROR(VLOOKUP(AD$1&amp;$B17,'Score Data Entry'!$L:$M,2,FALSE),"")</f>
        <v/>
      </c>
      <c r="AE17" s="86">
        <f>IFERROR(VLOOKUP(AE$1&amp;$B17,'Score Data Entry'!$L:$M,2,FALSE),"")</f>
        <v>1</v>
      </c>
      <c r="AF17" s="86" t="str">
        <f>IFERROR(VLOOKUP(AF$1&amp;$B17,'Score Data Entry'!$L:$M,2,FALSE),"")</f>
        <v/>
      </c>
      <c r="AG17" s="86">
        <f>IFERROR(VLOOKUP(AG$1&amp;$B17,'Score Data Entry'!$L:$M,2,FALSE),"")</f>
        <v>10</v>
      </c>
      <c r="AH17" s="86" t="str">
        <f>IFERROR(VLOOKUP(AH$1&amp;$B17,'Score Data Entry'!$L:$M,2,FALSE),"")</f>
        <v/>
      </c>
      <c r="AI17" s="83">
        <v>0</v>
      </c>
      <c r="AJ17" s="83">
        <v>0</v>
      </c>
      <c r="AK17" s="83">
        <v>0</v>
      </c>
      <c r="AL17" s="83">
        <v>0</v>
      </c>
      <c r="AM17" s="83">
        <v>0</v>
      </c>
      <c r="AN17" s="83">
        <v>0</v>
      </c>
      <c r="AO17" s="83">
        <v>0</v>
      </c>
      <c r="AP17" s="83">
        <v>0</v>
      </c>
      <c r="AQ17" s="84">
        <f t="shared" si="0"/>
        <v>31</v>
      </c>
      <c r="AR17" s="85">
        <f t="shared" si="1"/>
        <v>30</v>
      </c>
    </row>
    <row r="18" spans="1:44" ht="15.6" x14ac:dyDescent="0.3">
      <c r="A18" s="91" t="s">
        <v>316</v>
      </c>
      <c r="B18" s="93" t="s">
        <v>448</v>
      </c>
      <c r="C18" s="86" t="str">
        <f>IFERROR(VLOOKUP(C$1&amp;$B18,'Score Data Entry'!$L:$M,2,FALSE),"")</f>
        <v/>
      </c>
      <c r="D18" s="86" t="str">
        <f>IFERROR(VLOOKUP(D$1&amp;$B18,'Score Data Entry'!$L:$M,2,FALSE),"")</f>
        <v/>
      </c>
      <c r="E18" s="86" t="str">
        <f>IFERROR(VLOOKUP(E$1&amp;$B18,'Score Data Entry'!$L:$M,2,FALSE),"")</f>
        <v/>
      </c>
      <c r="F18" s="86">
        <f>IFERROR(VLOOKUP(F$1&amp;$B18,'Score Data Entry'!$L:$M,2,FALSE),"")</f>
        <v>6</v>
      </c>
      <c r="G18" s="86" t="str">
        <f>IFERROR(VLOOKUP(G$1&amp;$B18,'Score Data Entry'!$L:$M,2,FALSE),"")</f>
        <v/>
      </c>
      <c r="H18" s="86" t="str">
        <f>IFERROR(VLOOKUP(H$1&amp;$B18,'Score Data Entry'!$L:$M,2,FALSE),"")</f>
        <v/>
      </c>
      <c r="I18" s="86" t="str">
        <f>IFERROR(VLOOKUP(I$1&amp;$B18,'Score Data Entry'!$L:$M,2,FALSE),"")</f>
        <v/>
      </c>
      <c r="J18" s="86" t="str">
        <f>IFERROR(VLOOKUP(J$1&amp;$B18,'Score Data Entry'!$L:$M,2,FALSE),"")</f>
        <v/>
      </c>
      <c r="K18" s="86" t="str">
        <f>IFERROR(VLOOKUP(K$1&amp;$B18,'Score Data Entry'!$L:$M,2,FALSE),"")</f>
        <v/>
      </c>
      <c r="L18" s="86" t="str">
        <f>IFERROR(VLOOKUP(L$1&amp;$B18,'Score Data Entry'!$L:$M,2,FALSE),"")</f>
        <v/>
      </c>
      <c r="M18" s="86" t="str">
        <f>IFERROR(VLOOKUP(M$1&amp;$B18,'Score Data Entry'!$L:$M,2,FALSE),"")</f>
        <v/>
      </c>
      <c r="N18" s="86" t="str">
        <f>IFERROR(VLOOKUP(N$1&amp;$B18,'Score Data Entry'!$L:$M,2,FALSE),"")</f>
        <v/>
      </c>
      <c r="O18" s="86" t="str">
        <f>IFERROR(VLOOKUP(O$1&amp;$B18,'Score Data Entry'!$L:$M,2,FALSE),"")</f>
        <v/>
      </c>
      <c r="P18" s="86" t="str">
        <f>IFERROR(VLOOKUP(P$1&amp;$B18,'Score Data Entry'!$L:$M,2,FALSE),"")</f>
        <v/>
      </c>
      <c r="Q18" s="86" t="str">
        <f>IFERROR(VLOOKUP(Q$1&amp;$B18,'Score Data Entry'!$L:$M,2,FALSE),"")</f>
        <v/>
      </c>
      <c r="R18" s="86" t="str">
        <f>IFERROR(VLOOKUP(R$1&amp;$B18,'Score Data Entry'!$L:$M,2,FALSE),"")</f>
        <v/>
      </c>
      <c r="S18" s="86">
        <f>IFERROR(VLOOKUP(S$1&amp;$B18,'Score Data Entry'!$L:$M,2,FALSE),"")</f>
        <v>6</v>
      </c>
      <c r="T18" s="86">
        <f>IFERROR(VLOOKUP(T$1&amp;$B18,'Score Data Entry'!$L:$M,2,FALSE),"")</f>
        <v>1</v>
      </c>
      <c r="U18" s="86" t="str">
        <f>IFERROR(VLOOKUP(U$1&amp;$B18,'Score Data Entry'!$L:$M,2,FALSE),"")</f>
        <v/>
      </c>
      <c r="V18" s="86" t="str">
        <f>IFERROR(VLOOKUP(V$1&amp;$B18,'Score Data Entry'!$L:$M,2,FALSE),"")</f>
        <v/>
      </c>
      <c r="W18" s="86" t="str">
        <f>IFERROR(VLOOKUP(W$1&amp;$B18,'Score Data Entry'!$L:$M,2,FALSE),"")</f>
        <v/>
      </c>
      <c r="X18" s="86" t="str">
        <f>IFERROR(VLOOKUP(X$1&amp;$B18,'Score Data Entry'!$L:$M,2,FALSE),"")</f>
        <v/>
      </c>
      <c r="Y18" s="86">
        <f>IFERROR(VLOOKUP(Y$1&amp;$B18,'Score Data Entry'!$L:$M,2,FALSE),"")</f>
        <v>1</v>
      </c>
      <c r="Z18" s="86" t="str">
        <f>IFERROR(VLOOKUP(Z$1&amp;$B18,'Score Data Entry'!$L:$M,2,FALSE),"")</f>
        <v/>
      </c>
      <c r="AA18" s="86">
        <f>IFERROR(VLOOKUP(AA$1&amp;$B18,'Score Data Entry'!$L:$M,2,FALSE),"")</f>
        <v>10</v>
      </c>
      <c r="AB18" s="86" t="str">
        <f>IFERROR(VLOOKUP(AB$1&amp;$B18,'Score Data Entry'!$L:$M,2,FALSE),"")</f>
        <v/>
      </c>
      <c r="AC18" s="86">
        <f>IFERROR(VLOOKUP(AC$1&amp;$B18,'Score Data Entry'!$L:$M,2,FALSE),"")</f>
        <v>1</v>
      </c>
      <c r="AD18" s="86" t="str">
        <f>IFERROR(VLOOKUP(AD$1&amp;$B18,'Score Data Entry'!$L:$M,2,FALSE),"")</f>
        <v/>
      </c>
      <c r="AE18" s="86" t="str">
        <f>IFERROR(VLOOKUP(AE$1&amp;$B18,'Score Data Entry'!$L:$M,2,FALSE),"")</f>
        <v/>
      </c>
      <c r="AF18" s="86">
        <f>IFERROR(VLOOKUP(AF$1&amp;$B18,'Score Data Entry'!$L:$M,2,FALSE),"")</f>
        <v>1</v>
      </c>
      <c r="AG18" s="86" t="str">
        <f>IFERROR(VLOOKUP(AG$1&amp;$B18,'Score Data Entry'!$L:$M,2,FALSE),"")</f>
        <v/>
      </c>
      <c r="AH18" s="86" t="str">
        <f>IFERROR(VLOOKUP(AH$1&amp;$B18,'Score Data Entry'!$L:$M,2,FALSE),"")</f>
        <v/>
      </c>
      <c r="AI18" s="83">
        <v>0</v>
      </c>
      <c r="AJ18" s="83">
        <v>0</v>
      </c>
      <c r="AK18" s="83">
        <v>0</v>
      </c>
      <c r="AL18" s="83">
        <v>0</v>
      </c>
      <c r="AM18" s="83">
        <v>0</v>
      </c>
      <c r="AN18" s="83">
        <v>0</v>
      </c>
      <c r="AO18" s="83">
        <v>0</v>
      </c>
      <c r="AP18" s="83">
        <v>0</v>
      </c>
      <c r="AQ18" s="84">
        <f t="shared" si="0"/>
        <v>26</v>
      </c>
      <c r="AR18" s="85">
        <f t="shared" si="1"/>
        <v>26</v>
      </c>
    </row>
    <row r="19" spans="1:44" ht="15.6" x14ac:dyDescent="0.3">
      <c r="A19" s="91" t="s">
        <v>272</v>
      </c>
      <c r="B19" s="93" t="s">
        <v>479</v>
      </c>
      <c r="C19" s="86" t="str">
        <f>IFERROR(VLOOKUP(C$1&amp;$B19,'Score Data Entry'!$L:$M,2,FALSE),"")</f>
        <v/>
      </c>
      <c r="D19" s="86" t="str">
        <f>IFERROR(VLOOKUP(D$1&amp;$B19,'Score Data Entry'!$L:$M,2,FALSE),"")</f>
        <v/>
      </c>
      <c r="E19" s="86" t="str">
        <f>IFERROR(VLOOKUP(E$1&amp;$B19,'Score Data Entry'!$L:$M,2,FALSE),"")</f>
        <v/>
      </c>
      <c r="F19" s="86" t="str">
        <f>IFERROR(VLOOKUP(F$1&amp;$B19,'Score Data Entry'!$L:$M,2,FALSE),"")</f>
        <v/>
      </c>
      <c r="G19" s="86">
        <f>IFERROR(VLOOKUP(G$1&amp;$B19,'Score Data Entry'!$L:$M,2,FALSE),"")</f>
        <v>6</v>
      </c>
      <c r="H19" s="86" t="str">
        <f>IFERROR(VLOOKUP(H$1&amp;$B19,'Score Data Entry'!$L:$M,2,FALSE),"")</f>
        <v/>
      </c>
      <c r="I19" s="86" t="str">
        <f>IFERROR(VLOOKUP(I$1&amp;$B19,'Score Data Entry'!$L:$M,2,FALSE),"")</f>
        <v/>
      </c>
      <c r="J19" s="86">
        <f>IFERROR(VLOOKUP(J$1&amp;$B19,'Score Data Entry'!$L:$M,2,FALSE),"")</f>
        <v>10</v>
      </c>
      <c r="K19" s="86" t="str">
        <f>IFERROR(VLOOKUP(K$1&amp;$B19,'Score Data Entry'!$L:$M,2,FALSE),"")</f>
        <v/>
      </c>
      <c r="L19" s="86" t="str">
        <f>IFERROR(VLOOKUP(L$1&amp;$B19,'Score Data Entry'!$L:$M,2,FALSE),"")</f>
        <v/>
      </c>
      <c r="M19" s="86" t="str">
        <f>IFERROR(VLOOKUP(M$1&amp;$B19,'Score Data Entry'!$L:$M,2,FALSE),"")</f>
        <v/>
      </c>
      <c r="N19" s="86" t="str">
        <f>IFERROR(VLOOKUP(N$1&amp;$B19,'Score Data Entry'!$L:$M,2,FALSE),"")</f>
        <v/>
      </c>
      <c r="O19" s="86" t="str">
        <f>IFERROR(VLOOKUP(O$1&amp;$B19,'Score Data Entry'!$L:$M,2,FALSE),"")</f>
        <v/>
      </c>
      <c r="P19" s="86" t="str">
        <f>IFERROR(VLOOKUP(P$1&amp;$B19,'Score Data Entry'!$L:$M,2,FALSE),"")</f>
        <v/>
      </c>
      <c r="Q19" s="86">
        <f>IFERROR(VLOOKUP(Q$1&amp;$B19,'Score Data Entry'!$L:$M,2,FALSE),"")</f>
        <v>6</v>
      </c>
      <c r="R19" s="86" t="str">
        <f>IFERROR(VLOOKUP(R$1&amp;$B19,'Score Data Entry'!$L:$M,2,FALSE),"")</f>
        <v/>
      </c>
      <c r="S19" s="86" t="str">
        <f>IFERROR(VLOOKUP(S$1&amp;$B19,'Score Data Entry'!$L:$M,2,FALSE),"")</f>
        <v/>
      </c>
      <c r="T19" s="86" t="str">
        <f>IFERROR(VLOOKUP(T$1&amp;$B19,'Score Data Entry'!$L:$M,2,FALSE),"")</f>
        <v/>
      </c>
      <c r="U19" s="86" t="str">
        <f>IFERROR(VLOOKUP(U$1&amp;$B19,'Score Data Entry'!$L:$M,2,FALSE),"")</f>
        <v/>
      </c>
      <c r="V19" s="86" t="str">
        <f>IFERROR(VLOOKUP(V$1&amp;$B19,'Score Data Entry'!$L:$M,2,FALSE),"")</f>
        <v/>
      </c>
      <c r="W19" s="86" t="str">
        <f>IFERROR(VLOOKUP(W$1&amp;$B19,'Score Data Entry'!$L:$M,2,FALSE),"")</f>
        <v/>
      </c>
      <c r="X19" s="86" t="str">
        <f>IFERROR(VLOOKUP(X$1&amp;$B19,'Score Data Entry'!$L:$M,2,FALSE),"")</f>
        <v/>
      </c>
      <c r="Y19" s="86" t="str">
        <f>IFERROR(VLOOKUP(Y$1&amp;$B19,'Score Data Entry'!$L:$M,2,FALSE),"")</f>
        <v/>
      </c>
      <c r="Z19" s="86" t="str">
        <f>IFERROR(VLOOKUP(Z$1&amp;$B19,'Score Data Entry'!$L:$M,2,FALSE),"")</f>
        <v/>
      </c>
      <c r="AA19" s="86" t="str">
        <f>IFERROR(VLOOKUP(AA$1&amp;$B19,'Score Data Entry'!$L:$M,2,FALSE),"")</f>
        <v/>
      </c>
      <c r="AB19" s="86" t="str">
        <f>IFERROR(VLOOKUP(AB$1&amp;$B19,'Score Data Entry'!$L:$M,2,FALSE),"")</f>
        <v/>
      </c>
      <c r="AC19" s="86" t="str">
        <f>IFERROR(VLOOKUP(AC$1&amp;$B19,'Score Data Entry'!$L:$M,2,FALSE),"")</f>
        <v/>
      </c>
      <c r="AD19" s="86" t="str">
        <f>IFERROR(VLOOKUP(AD$1&amp;$B19,'Score Data Entry'!$L:$M,2,FALSE),"")</f>
        <v/>
      </c>
      <c r="AE19" s="86" t="str">
        <f>IFERROR(VLOOKUP(AE$1&amp;$B19,'Score Data Entry'!$L:$M,2,FALSE),"")</f>
        <v/>
      </c>
      <c r="AF19" s="86" t="str">
        <f>IFERROR(VLOOKUP(AF$1&amp;$B19,'Score Data Entry'!$L:$M,2,FALSE),"")</f>
        <v/>
      </c>
      <c r="AG19" s="86" t="str">
        <f>IFERROR(VLOOKUP(AG$1&amp;$B19,'Score Data Entry'!$L:$M,2,FALSE),"")</f>
        <v/>
      </c>
      <c r="AH19" s="86" t="str">
        <f>IFERROR(VLOOKUP(AH$1&amp;$B19,'Score Data Entry'!$L:$M,2,FALSE),"")</f>
        <v/>
      </c>
      <c r="AI19" s="83">
        <v>0</v>
      </c>
      <c r="AJ19" s="83">
        <v>0</v>
      </c>
      <c r="AK19" s="83">
        <v>0</v>
      </c>
      <c r="AL19" s="83">
        <v>0</v>
      </c>
      <c r="AM19" s="83">
        <v>0</v>
      </c>
      <c r="AN19" s="83">
        <v>0</v>
      </c>
      <c r="AO19" s="83">
        <v>0</v>
      </c>
      <c r="AP19" s="83">
        <v>0</v>
      </c>
      <c r="AQ19" s="84">
        <f t="shared" si="0"/>
        <v>22</v>
      </c>
      <c r="AR19" s="85">
        <f t="shared" si="1"/>
        <v>22</v>
      </c>
    </row>
    <row r="20" spans="1:44" ht="15.6" x14ac:dyDescent="0.3">
      <c r="A20" s="91" t="s">
        <v>270</v>
      </c>
      <c r="B20" s="93" t="s">
        <v>481</v>
      </c>
      <c r="C20" s="86" t="str">
        <f>IFERROR(VLOOKUP(C$1&amp;$B20,'Score Data Entry'!$L:$M,2,FALSE),"")</f>
        <v/>
      </c>
      <c r="D20" s="86" t="str">
        <f>IFERROR(VLOOKUP(D$1&amp;$B20,'Score Data Entry'!$L:$M,2,FALSE),"")</f>
        <v/>
      </c>
      <c r="E20" s="86" t="str">
        <f>IFERROR(VLOOKUP(E$1&amp;$B20,'Score Data Entry'!$L:$M,2,FALSE),"")</f>
        <v/>
      </c>
      <c r="F20" s="86" t="str">
        <f>IFERROR(VLOOKUP(F$1&amp;$B20,'Score Data Entry'!$L:$M,2,FALSE),"")</f>
        <v/>
      </c>
      <c r="G20" s="86" t="str">
        <f>IFERROR(VLOOKUP(G$1&amp;$B20,'Score Data Entry'!$L:$M,2,FALSE),"")</f>
        <v/>
      </c>
      <c r="H20" s="86" t="str">
        <f>IFERROR(VLOOKUP(H$1&amp;$B20,'Score Data Entry'!$L:$M,2,FALSE),"")</f>
        <v/>
      </c>
      <c r="I20" s="86" t="str">
        <f>IFERROR(VLOOKUP(I$1&amp;$B20,'Score Data Entry'!$L:$M,2,FALSE),"")</f>
        <v/>
      </c>
      <c r="J20" s="86" t="str">
        <f>IFERROR(VLOOKUP(J$1&amp;$B20,'Score Data Entry'!$L:$M,2,FALSE),"")</f>
        <v/>
      </c>
      <c r="K20" s="86" t="str">
        <f>IFERROR(VLOOKUP(K$1&amp;$B20,'Score Data Entry'!$L:$M,2,FALSE),"")</f>
        <v/>
      </c>
      <c r="L20" s="86" t="str">
        <f>IFERROR(VLOOKUP(L$1&amp;$B20,'Score Data Entry'!$L:$M,2,FALSE),"")</f>
        <v/>
      </c>
      <c r="M20" s="86" t="str">
        <f>IFERROR(VLOOKUP(M$1&amp;$B20,'Score Data Entry'!$L:$M,2,FALSE),"")</f>
        <v/>
      </c>
      <c r="N20" s="86" t="str">
        <f>IFERROR(VLOOKUP(N$1&amp;$B20,'Score Data Entry'!$L:$M,2,FALSE),"")</f>
        <v/>
      </c>
      <c r="O20" s="86" t="str">
        <f>IFERROR(VLOOKUP(O$1&amp;$B20,'Score Data Entry'!$L:$M,2,FALSE),"")</f>
        <v/>
      </c>
      <c r="P20" s="86" t="str">
        <f>IFERROR(VLOOKUP(P$1&amp;$B20,'Score Data Entry'!$L:$M,2,FALSE),"")</f>
        <v/>
      </c>
      <c r="Q20" s="86">
        <f>IFERROR(VLOOKUP(Q$1&amp;$B20,'Score Data Entry'!$L:$M,2,FALSE),"")</f>
        <v>10</v>
      </c>
      <c r="R20" s="86" t="str">
        <f>IFERROR(VLOOKUP(R$1&amp;$B20,'Score Data Entry'!$L:$M,2,FALSE),"")</f>
        <v/>
      </c>
      <c r="S20" s="86" t="str">
        <f>IFERROR(VLOOKUP(S$1&amp;$B20,'Score Data Entry'!$L:$M,2,FALSE),"")</f>
        <v/>
      </c>
      <c r="T20" s="86" t="str">
        <f>IFERROR(VLOOKUP(T$1&amp;$B20,'Score Data Entry'!$L:$M,2,FALSE),"")</f>
        <v/>
      </c>
      <c r="U20" s="86" t="str">
        <f>IFERROR(VLOOKUP(U$1&amp;$B20,'Score Data Entry'!$L:$M,2,FALSE),"")</f>
        <v/>
      </c>
      <c r="V20" s="86">
        <f>IFERROR(VLOOKUP(V$1&amp;$B20,'Score Data Entry'!$L:$M,2,FALSE),"")</f>
        <v>2</v>
      </c>
      <c r="W20" s="86" t="str">
        <f>IFERROR(VLOOKUP(W$1&amp;$B20,'Score Data Entry'!$L:$M,2,FALSE),"")</f>
        <v/>
      </c>
      <c r="X20" s="86" t="str">
        <f>IFERROR(VLOOKUP(X$1&amp;$B20,'Score Data Entry'!$L:$M,2,FALSE),"")</f>
        <v/>
      </c>
      <c r="Y20" s="86" t="str">
        <f>IFERROR(VLOOKUP(Y$1&amp;$B20,'Score Data Entry'!$L:$M,2,FALSE),"")</f>
        <v/>
      </c>
      <c r="Z20" s="86" t="str">
        <f>IFERROR(VLOOKUP(Z$1&amp;$B20,'Score Data Entry'!$L:$M,2,FALSE),"")</f>
        <v/>
      </c>
      <c r="AA20" s="86">
        <f>IFERROR(VLOOKUP(AA$1&amp;$B20,'Score Data Entry'!$L:$M,2,FALSE),"")</f>
        <v>1</v>
      </c>
      <c r="AB20" s="86" t="str">
        <f>IFERROR(VLOOKUP(AB$1&amp;$B20,'Score Data Entry'!$L:$M,2,FALSE),"")</f>
        <v/>
      </c>
      <c r="AC20" s="86" t="str">
        <f>IFERROR(VLOOKUP(AC$1&amp;$B20,'Score Data Entry'!$L:$M,2,FALSE),"")</f>
        <v/>
      </c>
      <c r="AD20" s="86" t="str">
        <f>IFERROR(VLOOKUP(AD$1&amp;$B20,'Score Data Entry'!$L:$M,2,FALSE),"")</f>
        <v/>
      </c>
      <c r="AE20" s="86">
        <f>IFERROR(VLOOKUP(AE$1&amp;$B20,'Score Data Entry'!$L:$M,2,FALSE),"")</f>
        <v>2</v>
      </c>
      <c r="AF20" s="86">
        <f>IFERROR(VLOOKUP(AF$1&amp;$B20,'Score Data Entry'!$L:$M,2,FALSE),"")</f>
        <v>6</v>
      </c>
      <c r="AG20" s="86" t="str">
        <f>IFERROR(VLOOKUP(AG$1&amp;$B20,'Score Data Entry'!$L:$M,2,FALSE),"")</f>
        <v/>
      </c>
      <c r="AH20" s="86" t="str">
        <f>IFERROR(VLOOKUP(AH$1&amp;$B20,'Score Data Entry'!$L:$M,2,FALSE),"")</f>
        <v/>
      </c>
      <c r="AI20" s="83">
        <v>0</v>
      </c>
      <c r="AJ20" s="83">
        <v>0</v>
      </c>
      <c r="AK20" s="83">
        <v>0</v>
      </c>
      <c r="AL20" s="83">
        <v>0</v>
      </c>
      <c r="AM20" s="83">
        <v>0</v>
      </c>
      <c r="AN20" s="83">
        <v>0</v>
      </c>
      <c r="AO20" s="83">
        <v>0</v>
      </c>
      <c r="AP20" s="83">
        <v>0</v>
      </c>
      <c r="AQ20" s="84">
        <f t="shared" si="0"/>
        <v>21</v>
      </c>
      <c r="AR20" s="85">
        <f t="shared" si="1"/>
        <v>21</v>
      </c>
    </row>
    <row r="21" spans="1:44" ht="15.6" x14ac:dyDescent="0.3">
      <c r="A21" s="91" t="s">
        <v>267</v>
      </c>
      <c r="B21" s="93" t="s">
        <v>533</v>
      </c>
      <c r="C21" s="86" t="str">
        <f>IFERROR(VLOOKUP(C$1&amp;$B21,'Score Data Entry'!$L:$M,2,FALSE),"")</f>
        <v/>
      </c>
      <c r="D21" s="86" t="str">
        <f>IFERROR(VLOOKUP(D$1&amp;$B21,'Score Data Entry'!$L:$M,2,FALSE),"")</f>
        <v/>
      </c>
      <c r="E21" s="86">
        <f>IFERROR(VLOOKUP(E$1&amp;$B21,'Score Data Entry'!$L:$M,2,FALSE),"")</f>
        <v>1</v>
      </c>
      <c r="F21" s="86" t="str">
        <f>IFERROR(VLOOKUP(F$1&amp;$B21,'Score Data Entry'!$L:$M,2,FALSE),"")</f>
        <v/>
      </c>
      <c r="G21" s="86">
        <f>IFERROR(VLOOKUP(G$1&amp;$B21,'Score Data Entry'!$L:$M,2,FALSE),"")</f>
        <v>10</v>
      </c>
      <c r="H21" s="86" t="str">
        <f>IFERROR(VLOOKUP(H$1&amp;$B21,'Score Data Entry'!$L:$M,2,FALSE),"")</f>
        <v/>
      </c>
      <c r="I21" s="86" t="str">
        <f>IFERROR(VLOOKUP(I$1&amp;$B21,'Score Data Entry'!$L:$M,2,FALSE),"")</f>
        <v/>
      </c>
      <c r="J21" s="86" t="str">
        <f>IFERROR(VLOOKUP(J$1&amp;$B21,'Score Data Entry'!$L:$M,2,FALSE),"")</f>
        <v/>
      </c>
      <c r="K21" s="86" t="str">
        <f>IFERROR(VLOOKUP(K$1&amp;$B21,'Score Data Entry'!$L:$M,2,FALSE),"")</f>
        <v/>
      </c>
      <c r="L21" s="86">
        <f>IFERROR(VLOOKUP(L$1&amp;$B21,'Score Data Entry'!$L:$M,2,FALSE),"")</f>
        <v>1</v>
      </c>
      <c r="M21" s="86" t="str">
        <f>IFERROR(VLOOKUP(M$1&amp;$B21,'Score Data Entry'!$L:$M,2,FALSE),"")</f>
        <v/>
      </c>
      <c r="N21" s="86" t="str">
        <f>IFERROR(VLOOKUP(N$1&amp;$B21,'Score Data Entry'!$L:$M,2,FALSE),"")</f>
        <v/>
      </c>
      <c r="O21" s="86">
        <f>IFERROR(VLOOKUP(O$1&amp;$B21,'Score Data Entry'!$L:$M,2,FALSE),"")</f>
        <v>6</v>
      </c>
      <c r="P21" s="86" t="str">
        <f>IFERROR(VLOOKUP(P$1&amp;$B21,'Score Data Entry'!$L:$M,2,FALSE),"")</f>
        <v/>
      </c>
      <c r="Q21" s="86" t="str">
        <f>IFERROR(VLOOKUP(Q$1&amp;$B21,'Score Data Entry'!$L:$M,2,FALSE),"")</f>
        <v/>
      </c>
      <c r="R21" s="86" t="str">
        <f>IFERROR(VLOOKUP(R$1&amp;$B21,'Score Data Entry'!$L:$M,2,FALSE),"")</f>
        <v/>
      </c>
      <c r="S21" s="86" t="str">
        <f>IFERROR(VLOOKUP(S$1&amp;$B21,'Score Data Entry'!$L:$M,2,FALSE),"")</f>
        <v/>
      </c>
      <c r="T21" s="86" t="str">
        <f>IFERROR(VLOOKUP(T$1&amp;$B21,'Score Data Entry'!$L:$M,2,FALSE),"")</f>
        <v/>
      </c>
      <c r="U21" s="86" t="str">
        <f>IFERROR(VLOOKUP(U$1&amp;$B21,'Score Data Entry'!$L:$M,2,FALSE),"")</f>
        <v/>
      </c>
      <c r="V21" s="86">
        <f>IFERROR(VLOOKUP(V$1&amp;$B21,'Score Data Entry'!$L:$M,2,FALSE),"")</f>
        <v>2</v>
      </c>
      <c r="W21" s="86" t="str">
        <f>IFERROR(VLOOKUP(W$1&amp;$B21,'Score Data Entry'!$L:$M,2,FALSE),"")</f>
        <v/>
      </c>
      <c r="X21" s="86" t="str">
        <f>IFERROR(VLOOKUP(X$1&amp;$B21,'Score Data Entry'!$L:$M,2,FALSE),"")</f>
        <v/>
      </c>
      <c r="Y21" s="86" t="str">
        <f>IFERROR(VLOOKUP(Y$1&amp;$B21,'Score Data Entry'!$L:$M,2,FALSE),"")</f>
        <v/>
      </c>
      <c r="Z21" s="86" t="str">
        <f>IFERROR(VLOOKUP(Z$1&amp;$B21,'Score Data Entry'!$L:$M,2,FALSE),"")</f>
        <v/>
      </c>
      <c r="AA21" s="86" t="str">
        <f>IFERROR(VLOOKUP(AA$1&amp;$B21,'Score Data Entry'!$L:$M,2,FALSE),"")</f>
        <v/>
      </c>
      <c r="AB21" s="86" t="str">
        <f>IFERROR(VLOOKUP(AB$1&amp;$B21,'Score Data Entry'!$L:$M,2,FALSE),"")</f>
        <v/>
      </c>
      <c r="AC21" s="86" t="str">
        <f>IFERROR(VLOOKUP(AC$1&amp;$B21,'Score Data Entry'!$L:$M,2,FALSE),"")</f>
        <v/>
      </c>
      <c r="AD21" s="86" t="str">
        <f>IFERROR(VLOOKUP(AD$1&amp;$B21,'Score Data Entry'!$L:$M,2,FALSE),"")</f>
        <v/>
      </c>
      <c r="AE21" s="86" t="str">
        <f>IFERROR(VLOOKUP(AE$1&amp;$B21,'Score Data Entry'!$L:$M,2,FALSE),"")</f>
        <v/>
      </c>
      <c r="AF21" s="86" t="str">
        <f>IFERROR(VLOOKUP(AF$1&amp;$B21,'Score Data Entry'!$L:$M,2,FALSE),"")</f>
        <v/>
      </c>
      <c r="AG21" s="86" t="str">
        <f>IFERROR(VLOOKUP(AG$1&amp;$B21,'Score Data Entry'!$L:$M,2,FALSE),"")</f>
        <v/>
      </c>
      <c r="AH21" s="86" t="str">
        <f>IFERROR(VLOOKUP(AH$1&amp;$B21,'Score Data Entry'!$L:$M,2,FALSE),"")</f>
        <v/>
      </c>
      <c r="AI21" s="83">
        <v>0</v>
      </c>
      <c r="AJ21" s="83">
        <v>0</v>
      </c>
      <c r="AK21" s="83">
        <v>0</v>
      </c>
      <c r="AL21" s="83">
        <v>0</v>
      </c>
      <c r="AM21" s="83">
        <v>0</v>
      </c>
      <c r="AN21" s="83">
        <v>0</v>
      </c>
      <c r="AO21" s="83">
        <v>0</v>
      </c>
      <c r="AP21" s="83">
        <v>0</v>
      </c>
      <c r="AQ21" s="84">
        <f t="shared" si="0"/>
        <v>20</v>
      </c>
      <c r="AR21" s="85">
        <f t="shared" si="1"/>
        <v>20</v>
      </c>
    </row>
    <row r="22" spans="1:44" ht="15.6" x14ac:dyDescent="0.3">
      <c r="A22" s="91" t="s">
        <v>582</v>
      </c>
      <c r="B22" s="93" t="s">
        <v>581</v>
      </c>
      <c r="C22" s="86" t="str">
        <f>IFERROR(VLOOKUP(C$1&amp;$B22,'Score Data Entry'!$L:$M,2,FALSE),"")</f>
        <v/>
      </c>
      <c r="D22" s="86" t="str">
        <f>IFERROR(VLOOKUP(D$1&amp;$B22,'Score Data Entry'!$L:$M,2,FALSE),"")</f>
        <v/>
      </c>
      <c r="E22" s="86" t="str">
        <f>IFERROR(VLOOKUP(E$1&amp;$B22,'Score Data Entry'!$L:$M,2,FALSE),"")</f>
        <v/>
      </c>
      <c r="F22" s="86" t="str">
        <f>IFERROR(VLOOKUP(F$1&amp;$B22,'Score Data Entry'!$L:$M,2,FALSE),"")</f>
        <v/>
      </c>
      <c r="G22" s="86">
        <f>IFERROR(VLOOKUP(G$1&amp;$B22,'Score Data Entry'!$L:$M,2,FALSE),"")</f>
        <v>1</v>
      </c>
      <c r="H22" s="86" t="str">
        <f>IFERROR(VLOOKUP(H$1&amp;$B22,'Score Data Entry'!$L:$M,2,FALSE),"")</f>
        <v/>
      </c>
      <c r="I22" s="86" t="str">
        <f>IFERROR(VLOOKUP(I$1&amp;$B22,'Score Data Entry'!$L:$M,2,FALSE),"")</f>
        <v/>
      </c>
      <c r="J22" s="86" t="str">
        <f>IFERROR(VLOOKUP(J$1&amp;$B22,'Score Data Entry'!$L:$M,2,FALSE),"")</f>
        <v/>
      </c>
      <c r="K22" s="86" t="str">
        <f>IFERROR(VLOOKUP(K$1&amp;$B22,'Score Data Entry'!$L:$M,2,FALSE),"")</f>
        <v/>
      </c>
      <c r="L22" s="86">
        <f>IFERROR(VLOOKUP(L$1&amp;$B22,'Score Data Entry'!$L:$M,2,FALSE),"")</f>
        <v>10</v>
      </c>
      <c r="M22" s="86" t="str">
        <f>IFERROR(VLOOKUP(M$1&amp;$B22,'Score Data Entry'!$L:$M,2,FALSE),"")</f>
        <v/>
      </c>
      <c r="N22" s="86" t="str">
        <f>IFERROR(VLOOKUP(N$1&amp;$B22,'Score Data Entry'!$L:$M,2,FALSE),"")</f>
        <v/>
      </c>
      <c r="O22" s="86" t="str">
        <f>IFERROR(VLOOKUP(O$1&amp;$B22,'Score Data Entry'!$L:$M,2,FALSE),"")</f>
        <v/>
      </c>
      <c r="P22" s="86" t="str">
        <f>IFERROR(VLOOKUP(P$1&amp;$B22,'Score Data Entry'!$L:$M,2,FALSE),"")</f>
        <v/>
      </c>
      <c r="Q22" s="86" t="str">
        <f>IFERROR(VLOOKUP(Q$1&amp;$B22,'Score Data Entry'!$L:$M,2,FALSE),"")</f>
        <v/>
      </c>
      <c r="R22" s="86" t="str">
        <f>IFERROR(VLOOKUP(R$1&amp;$B22,'Score Data Entry'!$L:$M,2,FALSE),"")</f>
        <v/>
      </c>
      <c r="S22" s="86" t="str">
        <f>IFERROR(VLOOKUP(S$1&amp;$B22,'Score Data Entry'!$L:$M,2,FALSE),"")</f>
        <v/>
      </c>
      <c r="T22" s="86" t="str">
        <f>IFERROR(VLOOKUP(T$1&amp;$B22,'Score Data Entry'!$L:$M,2,FALSE),"")</f>
        <v/>
      </c>
      <c r="U22" s="86" t="str">
        <f>IFERROR(VLOOKUP(U$1&amp;$B22,'Score Data Entry'!$L:$M,2,FALSE),"")</f>
        <v/>
      </c>
      <c r="V22" s="86" t="str">
        <f>IFERROR(VLOOKUP(V$1&amp;$B22,'Score Data Entry'!$L:$M,2,FALSE),"")</f>
        <v/>
      </c>
      <c r="W22" s="86" t="str">
        <f>IFERROR(VLOOKUP(W$1&amp;$B22,'Score Data Entry'!$L:$M,2,FALSE),"")</f>
        <v/>
      </c>
      <c r="X22" s="86" t="str">
        <f>IFERROR(VLOOKUP(X$1&amp;$B22,'Score Data Entry'!$L:$M,2,FALSE),"")</f>
        <v/>
      </c>
      <c r="Y22" s="86" t="str">
        <f>IFERROR(VLOOKUP(Y$1&amp;$B22,'Score Data Entry'!$L:$M,2,FALSE),"")</f>
        <v/>
      </c>
      <c r="Z22" s="86">
        <f>IFERROR(VLOOKUP(Z$1&amp;$B22,'Score Data Entry'!$L:$M,2,FALSE),"")</f>
        <v>2</v>
      </c>
      <c r="AA22" s="86" t="str">
        <f>IFERROR(VLOOKUP(AA$1&amp;$B22,'Score Data Entry'!$L:$M,2,FALSE),"")</f>
        <v/>
      </c>
      <c r="AB22" s="86" t="str">
        <f>IFERROR(VLOOKUP(AB$1&amp;$B22,'Score Data Entry'!$L:$M,2,FALSE),"")</f>
        <v/>
      </c>
      <c r="AC22" s="86" t="str">
        <f>IFERROR(VLOOKUP(AC$1&amp;$B22,'Score Data Entry'!$L:$M,2,FALSE),"")</f>
        <v/>
      </c>
      <c r="AD22" s="86" t="str">
        <f>IFERROR(VLOOKUP(AD$1&amp;$B22,'Score Data Entry'!$L:$M,2,FALSE),"")</f>
        <v/>
      </c>
      <c r="AE22" s="86" t="str">
        <f>IFERROR(VLOOKUP(AE$1&amp;$B22,'Score Data Entry'!$L:$M,2,FALSE),"")</f>
        <v/>
      </c>
      <c r="AF22" s="86" t="str">
        <f>IFERROR(VLOOKUP(AF$1&amp;$B22,'Score Data Entry'!$L:$M,2,FALSE),"")</f>
        <v/>
      </c>
      <c r="AG22" s="86">
        <f>IFERROR(VLOOKUP(AG$1&amp;$B22,'Score Data Entry'!$L:$M,2,FALSE),"")</f>
        <v>6</v>
      </c>
      <c r="AH22" s="86" t="str">
        <f>IFERROR(VLOOKUP(AH$1&amp;$B22,'Score Data Entry'!$L:$M,2,FALSE),"")</f>
        <v/>
      </c>
      <c r="AI22" s="83">
        <v>0</v>
      </c>
      <c r="AJ22" s="83">
        <v>0</v>
      </c>
      <c r="AK22" s="83">
        <v>0</v>
      </c>
      <c r="AL22" s="83">
        <v>0</v>
      </c>
      <c r="AM22" s="83">
        <v>0</v>
      </c>
      <c r="AN22" s="83">
        <v>0</v>
      </c>
      <c r="AO22" s="83">
        <v>0</v>
      </c>
      <c r="AP22" s="83">
        <v>0</v>
      </c>
      <c r="AQ22" s="84">
        <f t="shared" si="0"/>
        <v>19</v>
      </c>
      <c r="AR22" s="85">
        <f t="shared" si="1"/>
        <v>19</v>
      </c>
    </row>
    <row r="23" spans="1:44" ht="15.6" x14ac:dyDescent="0.3">
      <c r="A23" s="91" t="s">
        <v>397</v>
      </c>
      <c r="B23" s="93" t="s">
        <v>549</v>
      </c>
      <c r="C23" s="86" t="str">
        <f>IFERROR(VLOOKUP(C$1&amp;$B23,'Score Data Entry'!$L:$M,2,FALSE),"")</f>
        <v/>
      </c>
      <c r="D23" s="86">
        <f>IFERROR(VLOOKUP(D$1&amp;$B23,'Score Data Entry'!$L:$M,2,FALSE),"")</f>
        <v>1</v>
      </c>
      <c r="E23" s="86" t="str">
        <f>IFERROR(VLOOKUP(E$1&amp;$B23,'Score Data Entry'!$L:$M,2,FALSE),"")</f>
        <v/>
      </c>
      <c r="F23" s="86" t="str">
        <f>IFERROR(VLOOKUP(F$1&amp;$B23,'Score Data Entry'!$L:$M,2,FALSE),"")</f>
        <v/>
      </c>
      <c r="G23" s="86">
        <f>IFERROR(VLOOKUP(G$1&amp;$B23,'Score Data Entry'!$L:$M,2,FALSE),"")</f>
        <v>6</v>
      </c>
      <c r="H23" s="86" t="str">
        <f>IFERROR(VLOOKUP(H$1&amp;$B23,'Score Data Entry'!$L:$M,2,FALSE),"")</f>
        <v/>
      </c>
      <c r="I23" s="86" t="str">
        <f>IFERROR(VLOOKUP(I$1&amp;$B23,'Score Data Entry'!$L:$M,2,FALSE),"")</f>
        <v/>
      </c>
      <c r="J23" s="86" t="str">
        <f>IFERROR(VLOOKUP(J$1&amp;$B23,'Score Data Entry'!$L:$M,2,FALSE),"")</f>
        <v/>
      </c>
      <c r="K23" s="86">
        <f>IFERROR(VLOOKUP(K$1&amp;$B23,'Score Data Entry'!$L:$M,2,FALSE),"")</f>
        <v>6</v>
      </c>
      <c r="L23" s="86" t="str">
        <f>IFERROR(VLOOKUP(L$1&amp;$B23,'Score Data Entry'!$L:$M,2,FALSE),"")</f>
        <v/>
      </c>
      <c r="M23" s="86" t="str">
        <f>IFERROR(VLOOKUP(M$1&amp;$B23,'Score Data Entry'!$L:$M,2,FALSE),"")</f>
        <v/>
      </c>
      <c r="N23" s="86" t="str">
        <f>IFERROR(VLOOKUP(N$1&amp;$B23,'Score Data Entry'!$L:$M,2,FALSE),"")</f>
        <v/>
      </c>
      <c r="O23" s="86">
        <f>IFERROR(VLOOKUP(O$1&amp;$B23,'Score Data Entry'!$L:$M,2,FALSE),"")</f>
        <v>1</v>
      </c>
      <c r="P23" s="86" t="str">
        <f>IFERROR(VLOOKUP(P$1&amp;$B23,'Score Data Entry'!$L:$M,2,FALSE),"")</f>
        <v/>
      </c>
      <c r="Q23" s="86" t="str">
        <f>IFERROR(VLOOKUP(Q$1&amp;$B23,'Score Data Entry'!$L:$M,2,FALSE),"")</f>
        <v/>
      </c>
      <c r="R23" s="86" t="str">
        <f>IFERROR(VLOOKUP(R$1&amp;$B23,'Score Data Entry'!$L:$M,2,FALSE),"")</f>
        <v/>
      </c>
      <c r="S23" s="86" t="str">
        <f>IFERROR(VLOOKUP(S$1&amp;$B23,'Score Data Entry'!$L:$M,2,FALSE),"")</f>
        <v/>
      </c>
      <c r="T23" s="86" t="str">
        <f>IFERROR(VLOOKUP(T$1&amp;$B23,'Score Data Entry'!$L:$M,2,FALSE),"")</f>
        <v/>
      </c>
      <c r="U23" s="86" t="str">
        <f>IFERROR(VLOOKUP(U$1&amp;$B23,'Score Data Entry'!$L:$M,2,FALSE),"")</f>
        <v/>
      </c>
      <c r="V23" s="86" t="str">
        <f>IFERROR(VLOOKUP(V$1&amp;$B23,'Score Data Entry'!$L:$M,2,FALSE),"")</f>
        <v/>
      </c>
      <c r="W23" s="86" t="str">
        <f>IFERROR(VLOOKUP(W$1&amp;$B23,'Score Data Entry'!$L:$M,2,FALSE),"")</f>
        <v/>
      </c>
      <c r="X23" s="86">
        <f>IFERROR(VLOOKUP(X$1&amp;$B23,'Score Data Entry'!$L:$M,2,FALSE),"")</f>
        <v>4</v>
      </c>
      <c r="Y23" s="86" t="str">
        <f>IFERROR(VLOOKUP(Y$1&amp;$B23,'Score Data Entry'!$L:$M,2,FALSE),"")</f>
        <v/>
      </c>
      <c r="Z23" s="86" t="str">
        <f>IFERROR(VLOOKUP(Z$1&amp;$B23,'Score Data Entry'!$L:$M,2,FALSE),"")</f>
        <v/>
      </c>
      <c r="AA23" s="86" t="str">
        <f>IFERROR(VLOOKUP(AA$1&amp;$B23,'Score Data Entry'!$L:$M,2,FALSE),"")</f>
        <v/>
      </c>
      <c r="AB23" s="86" t="str">
        <f>IFERROR(VLOOKUP(AB$1&amp;$B23,'Score Data Entry'!$L:$M,2,FALSE),"")</f>
        <v/>
      </c>
      <c r="AC23" s="86" t="str">
        <f>IFERROR(VLOOKUP(AC$1&amp;$B23,'Score Data Entry'!$L:$M,2,FALSE),"")</f>
        <v/>
      </c>
      <c r="AD23" s="86" t="str">
        <f>IFERROR(VLOOKUP(AD$1&amp;$B23,'Score Data Entry'!$L:$M,2,FALSE),"")</f>
        <v/>
      </c>
      <c r="AE23" s="86" t="str">
        <f>IFERROR(VLOOKUP(AE$1&amp;$B23,'Score Data Entry'!$L:$M,2,FALSE),"")</f>
        <v/>
      </c>
      <c r="AF23" s="86" t="str">
        <f>IFERROR(VLOOKUP(AF$1&amp;$B23,'Score Data Entry'!$L:$M,2,FALSE),"")</f>
        <v/>
      </c>
      <c r="AG23" s="86" t="str">
        <f>IFERROR(VLOOKUP(AG$1&amp;$B23,'Score Data Entry'!$L:$M,2,FALSE),"")</f>
        <v/>
      </c>
      <c r="AH23" s="86" t="str">
        <f>IFERROR(VLOOKUP(AH$1&amp;$B23,'Score Data Entry'!$L:$M,2,FALSE),"")</f>
        <v/>
      </c>
      <c r="AI23" s="83">
        <v>0</v>
      </c>
      <c r="AJ23" s="83">
        <v>0</v>
      </c>
      <c r="AK23" s="83">
        <v>0</v>
      </c>
      <c r="AL23" s="83">
        <v>0</v>
      </c>
      <c r="AM23" s="83">
        <v>0</v>
      </c>
      <c r="AN23" s="83">
        <v>0</v>
      </c>
      <c r="AO23" s="83">
        <v>0</v>
      </c>
      <c r="AP23" s="83">
        <v>0</v>
      </c>
      <c r="AQ23" s="84">
        <f t="shared" si="0"/>
        <v>18</v>
      </c>
      <c r="AR23" s="85">
        <f t="shared" si="1"/>
        <v>18</v>
      </c>
    </row>
    <row r="24" spans="1:44" ht="15.6" x14ac:dyDescent="0.3">
      <c r="A24" s="91" t="s">
        <v>352</v>
      </c>
      <c r="B24" s="93" t="s">
        <v>493</v>
      </c>
      <c r="C24" s="86" t="str">
        <f>IFERROR(VLOOKUP(C$1&amp;$B24,'Score Data Entry'!$L:$M,2,FALSE),"")</f>
        <v/>
      </c>
      <c r="D24" s="86" t="str">
        <f>IFERROR(VLOOKUP(D$1&amp;$B24,'Score Data Entry'!$L:$M,2,FALSE),"")</f>
        <v/>
      </c>
      <c r="E24" s="86" t="str">
        <f>IFERROR(VLOOKUP(E$1&amp;$B24,'Score Data Entry'!$L:$M,2,FALSE),"")</f>
        <v/>
      </c>
      <c r="F24" s="86" t="str">
        <f>IFERROR(VLOOKUP(F$1&amp;$B24,'Score Data Entry'!$L:$M,2,FALSE),"")</f>
        <v/>
      </c>
      <c r="G24" s="86" t="str">
        <f>IFERROR(VLOOKUP(G$1&amp;$B24,'Score Data Entry'!$L:$M,2,FALSE),"")</f>
        <v/>
      </c>
      <c r="H24" s="86" t="str">
        <f>IFERROR(VLOOKUP(H$1&amp;$B24,'Score Data Entry'!$L:$M,2,FALSE),"")</f>
        <v/>
      </c>
      <c r="I24" s="86">
        <f>IFERROR(VLOOKUP(I$1&amp;$B24,'Score Data Entry'!$L:$M,2,FALSE),"")</f>
        <v>2</v>
      </c>
      <c r="J24" s="86" t="str">
        <f>IFERROR(VLOOKUP(J$1&amp;$B24,'Score Data Entry'!$L:$M,2,FALSE),"")</f>
        <v/>
      </c>
      <c r="K24" s="86" t="str">
        <f>IFERROR(VLOOKUP(K$1&amp;$B24,'Score Data Entry'!$L:$M,2,FALSE),"")</f>
        <v/>
      </c>
      <c r="L24" s="86" t="str">
        <f>IFERROR(VLOOKUP(L$1&amp;$B24,'Score Data Entry'!$L:$M,2,FALSE),"")</f>
        <v/>
      </c>
      <c r="M24" s="86">
        <f>IFERROR(VLOOKUP(M$1&amp;$B24,'Score Data Entry'!$L:$M,2,FALSE),"")</f>
        <v>10</v>
      </c>
      <c r="N24" s="86" t="str">
        <f>IFERROR(VLOOKUP(N$1&amp;$B24,'Score Data Entry'!$L:$M,2,FALSE),"")</f>
        <v/>
      </c>
      <c r="O24" s="86" t="str">
        <f>IFERROR(VLOOKUP(O$1&amp;$B24,'Score Data Entry'!$L:$M,2,FALSE),"")</f>
        <v/>
      </c>
      <c r="P24" s="86" t="str">
        <f>IFERROR(VLOOKUP(P$1&amp;$B24,'Score Data Entry'!$L:$M,2,FALSE),"")</f>
        <v/>
      </c>
      <c r="Q24" s="86">
        <f>IFERROR(VLOOKUP(Q$1&amp;$B24,'Score Data Entry'!$L:$M,2,FALSE),"")</f>
        <v>2</v>
      </c>
      <c r="R24" s="86" t="str">
        <f>IFERROR(VLOOKUP(R$1&amp;$B24,'Score Data Entry'!$L:$M,2,FALSE),"")</f>
        <v/>
      </c>
      <c r="S24" s="86">
        <f>IFERROR(VLOOKUP(S$1&amp;$B24,'Score Data Entry'!$L:$M,2,FALSE),"")</f>
        <v>1</v>
      </c>
      <c r="T24" s="86" t="str">
        <f>IFERROR(VLOOKUP(T$1&amp;$B24,'Score Data Entry'!$L:$M,2,FALSE),"")</f>
        <v/>
      </c>
      <c r="U24" s="86">
        <f>IFERROR(VLOOKUP(U$1&amp;$B24,'Score Data Entry'!$L:$M,2,FALSE),"")</f>
        <v>1</v>
      </c>
      <c r="V24" s="86" t="str">
        <f>IFERROR(VLOOKUP(V$1&amp;$B24,'Score Data Entry'!$L:$M,2,FALSE),"")</f>
        <v/>
      </c>
      <c r="W24" s="86" t="str">
        <f>IFERROR(VLOOKUP(W$1&amp;$B24,'Score Data Entry'!$L:$M,2,FALSE),"")</f>
        <v/>
      </c>
      <c r="X24" s="86" t="str">
        <f>IFERROR(VLOOKUP(X$1&amp;$B24,'Score Data Entry'!$L:$M,2,FALSE),"")</f>
        <v/>
      </c>
      <c r="Y24" s="86" t="str">
        <f>IFERROR(VLOOKUP(Y$1&amp;$B24,'Score Data Entry'!$L:$M,2,FALSE),"")</f>
        <v/>
      </c>
      <c r="Z24" s="86" t="str">
        <f>IFERROR(VLOOKUP(Z$1&amp;$B24,'Score Data Entry'!$L:$M,2,FALSE),"")</f>
        <v/>
      </c>
      <c r="AA24" s="86" t="str">
        <f>IFERROR(VLOOKUP(AA$1&amp;$B24,'Score Data Entry'!$L:$M,2,FALSE),"")</f>
        <v/>
      </c>
      <c r="AB24" s="86" t="str">
        <f>IFERROR(VLOOKUP(AB$1&amp;$B24,'Score Data Entry'!$L:$M,2,FALSE),"")</f>
        <v/>
      </c>
      <c r="AC24" s="86" t="str">
        <f>IFERROR(VLOOKUP(AC$1&amp;$B24,'Score Data Entry'!$L:$M,2,FALSE),"")</f>
        <v/>
      </c>
      <c r="AD24" s="86" t="str">
        <f>IFERROR(VLOOKUP(AD$1&amp;$B24,'Score Data Entry'!$L:$M,2,FALSE),"")</f>
        <v/>
      </c>
      <c r="AE24" s="86" t="str">
        <f>IFERROR(VLOOKUP(AE$1&amp;$B24,'Score Data Entry'!$L:$M,2,FALSE),"")</f>
        <v/>
      </c>
      <c r="AF24" s="86" t="str">
        <f>IFERROR(VLOOKUP(AF$1&amp;$B24,'Score Data Entry'!$L:$M,2,FALSE),"")</f>
        <v/>
      </c>
      <c r="AG24" s="86" t="str">
        <f>IFERROR(VLOOKUP(AG$1&amp;$B24,'Score Data Entry'!$L:$M,2,FALSE),"")</f>
        <v/>
      </c>
      <c r="AH24" s="86" t="str">
        <f>IFERROR(VLOOKUP(AH$1&amp;$B24,'Score Data Entry'!$L:$M,2,FALSE),"")</f>
        <v/>
      </c>
      <c r="AI24" s="83">
        <v>0</v>
      </c>
      <c r="AJ24" s="83">
        <v>0</v>
      </c>
      <c r="AK24" s="83">
        <v>0</v>
      </c>
      <c r="AL24" s="83">
        <v>0</v>
      </c>
      <c r="AM24" s="83">
        <v>0</v>
      </c>
      <c r="AN24" s="83">
        <v>0</v>
      </c>
      <c r="AO24" s="83">
        <v>0</v>
      </c>
      <c r="AP24" s="83">
        <v>0</v>
      </c>
      <c r="AQ24" s="84">
        <f t="shared" si="0"/>
        <v>16</v>
      </c>
      <c r="AR24" s="85">
        <f t="shared" si="1"/>
        <v>16</v>
      </c>
    </row>
    <row r="25" spans="1:44" ht="15.6" x14ac:dyDescent="0.3">
      <c r="A25" s="91" t="s">
        <v>334</v>
      </c>
      <c r="B25" s="93" t="s">
        <v>471</v>
      </c>
      <c r="C25" s="86" t="str">
        <f>IFERROR(VLOOKUP(C$1&amp;$B25,'Score Data Entry'!$L:$M,2,FALSE),"")</f>
        <v/>
      </c>
      <c r="D25" s="86">
        <f>IFERROR(VLOOKUP(D$1&amp;$B25,'Score Data Entry'!$L:$M,2,FALSE),"")</f>
        <v>6</v>
      </c>
      <c r="E25" s="86" t="str">
        <f>IFERROR(VLOOKUP(E$1&amp;$B25,'Score Data Entry'!$L:$M,2,FALSE),"")</f>
        <v/>
      </c>
      <c r="F25" s="86" t="str">
        <f>IFERROR(VLOOKUP(F$1&amp;$B25,'Score Data Entry'!$L:$M,2,FALSE),"")</f>
        <v/>
      </c>
      <c r="G25" s="86" t="str">
        <f>IFERROR(VLOOKUP(G$1&amp;$B25,'Score Data Entry'!$L:$M,2,FALSE),"")</f>
        <v/>
      </c>
      <c r="H25" s="86" t="str">
        <f>IFERROR(VLOOKUP(H$1&amp;$B25,'Score Data Entry'!$L:$M,2,FALSE),"")</f>
        <v/>
      </c>
      <c r="I25" s="86">
        <f>IFERROR(VLOOKUP(I$1&amp;$B25,'Score Data Entry'!$L:$M,2,FALSE),"")</f>
        <v>6</v>
      </c>
      <c r="J25" s="86">
        <f>IFERROR(VLOOKUP(J$1&amp;$B25,'Score Data Entry'!$L:$M,2,FALSE),"")</f>
        <v>2</v>
      </c>
      <c r="K25" s="86" t="str">
        <f>IFERROR(VLOOKUP(K$1&amp;$B25,'Score Data Entry'!$L:$M,2,FALSE),"")</f>
        <v/>
      </c>
      <c r="L25" s="86" t="str">
        <f>IFERROR(VLOOKUP(L$1&amp;$B25,'Score Data Entry'!$L:$M,2,FALSE),"")</f>
        <v/>
      </c>
      <c r="M25" s="86" t="str">
        <f>IFERROR(VLOOKUP(M$1&amp;$B25,'Score Data Entry'!$L:$M,2,FALSE),"")</f>
        <v/>
      </c>
      <c r="N25" s="86" t="str">
        <f>IFERROR(VLOOKUP(N$1&amp;$B25,'Score Data Entry'!$L:$M,2,FALSE),"")</f>
        <v/>
      </c>
      <c r="O25" s="86" t="str">
        <f>IFERROR(VLOOKUP(O$1&amp;$B25,'Score Data Entry'!$L:$M,2,FALSE),"")</f>
        <v/>
      </c>
      <c r="P25" s="86" t="str">
        <f>IFERROR(VLOOKUP(P$1&amp;$B25,'Score Data Entry'!$L:$M,2,FALSE),"")</f>
        <v/>
      </c>
      <c r="Q25" s="86">
        <f>IFERROR(VLOOKUP(Q$1&amp;$B25,'Score Data Entry'!$L:$M,2,FALSE),"")</f>
        <v>2</v>
      </c>
      <c r="R25" s="86" t="str">
        <f>IFERROR(VLOOKUP(R$1&amp;$B25,'Score Data Entry'!$L:$M,2,FALSE),"")</f>
        <v/>
      </c>
      <c r="S25" s="86" t="str">
        <f>IFERROR(VLOOKUP(S$1&amp;$B25,'Score Data Entry'!$L:$M,2,FALSE),"")</f>
        <v/>
      </c>
      <c r="T25" s="86" t="str">
        <f>IFERROR(VLOOKUP(T$1&amp;$B25,'Score Data Entry'!$L:$M,2,FALSE),"")</f>
        <v/>
      </c>
      <c r="U25" s="86" t="str">
        <f>IFERROR(VLOOKUP(U$1&amp;$B25,'Score Data Entry'!$L:$M,2,FALSE),"")</f>
        <v/>
      </c>
      <c r="V25" s="86" t="str">
        <f>IFERROR(VLOOKUP(V$1&amp;$B25,'Score Data Entry'!$L:$M,2,FALSE),"")</f>
        <v/>
      </c>
      <c r="W25" s="86" t="str">
        <f>IFERROR(VLOOKUP(W$1&amp;$B25,'Score Data Entry'!$L:$M,2,FALSE),"")</f>
        <v/>
      </c>
      <c r="X25" s="86" t="str">
        <f>IFERROR(VLOOKUP(X$1&amp;$B25,'Score Data Entry'!$L:$M,2,FALSE),"")</f>
        <v/>
      </c>
      <c r="Y25" s="86" t="str">
        <f>IFERROR(VLOOKUP(Y$1&amp;$B25,'Score Data Entry'!$L:$M,2,FALSE),"")</f>
        <v/>
      </c>
      <c r="Z25" s="86" t="str">
        <f>IFERROR(VLOOKUP(Z$1&amp;$B25,'Score Data Entry'!$L:$M,2,FALSE),"")</f>
        <v/>
      </c>
      <c r="AA25" s="86" t="str">
        <f>IFERROR(VLOOKUP(AA$1&amp;$B25,'Score Data Entry'!$L:$M,2,FALSE),"")</f>
        <v/>
      </c>
      <c r="AB25" s="86" t="str">
        <f>IFERROR(VLOOKUP(AB$1&amp;$B25,'Score Data Entry'!$L:$M,2,FALSE),"")</f>
        <v/>
      </c>
      <c r="AC25" s="86" t="str">
        <f>IFERROR(VLOOKUP(AC$1&amp;$B25,'Score Data Entry'!$L:$M,2,FALSE),"")</f>
        <v/>
      </c>
      <c r="AD25" s="86" t="str">
        <f>IFERROR(VLOOKUP(AD$1&amp;$B25,'Score Data Entry'!$L:$M,2,FALSE),"")</f>
        <v/>
      </c>
      <c r="AE25" s="86" t="str">
        <f>IFERROR(VLOOKUP(AE$1&amp;$B25,'Score Data Entry'!$L:$M,2,FALSE),"")</f>
        <v/>
      </c>
      <c r="AF25" s="86" t="str">
        <f>IFERROR(VLOOKUP(AF$1&amp;$B25,'Score Data Entry'!$L:$M,2,FALSE),"")</f>
        <v/>
      </c>
      <c r="AG25" s="86" t="str">
        <f>IFERROR(VLOOKUP(AG$1&amp;$B25,'Score Data Entry'!$L:$M,2,FALSE),"")</f>
        <v/>
      </c>
      <c r="AH25" s="86" t="str">
        <f>IFERROR(VLOOKUP(AH$1&amp;$B25,'Score Data Entry'!$L:$M,2,FALSE),"")</f>
        <v/>
      </c>
      <c r="AI25" s="83">
        <v>0</v>
      </c>
      <c r="AJ25" s="83">
        <v>0</v>
      </c>
      <c r="AK25" s="83">
        <v>0</v>
      </c>
      <c r="AL25" s="83">
        <v>0</v>
      </c>
      <c r="AM25" s="83">
        <v>0</v>
      </c>
      <c r="AN25" s="83">
        <v>0</v>
      </c>
      <c r="AO25" s="83">
        <v>0</v>
      </c>
      <c r="AP25" s="83">
        <v>0</v>
      </c>
      <c r="AQ25" s="84">
        <f t="shared" si="0"/>
        <v>16</v>
      </c>
      <c r="AR25" s="85">
        <f t="shared" si="1"/>
        <v>16</v>
      </c>
    </row>
    <row r="26" spans="1:44" ht="15.6" x14ac:dyDescent="0.3">
      <c r="A26" s="91" t="s">
        <v>596</v>
      </c>
      <c r="B26" s="93" t="s">
        <v>595</v>
      </c>
      <c r="C26" s="86" t="str">
        <f>IFERROR(VLOOKUP(C$1&amp;$B26,'Score Data Entry'!$L:$M,2,FALSE),"")</f>
        <v/>
      </c>
      <c r="D26" s="86" t="str">
        <f>IFERROR(VLOOKUP(D$1&amp;$B26,'Score Data Entry'!$L:$M,2,FALSE),"")</f>
        <v/>
      </c>
      <c r="E26" s="86" t="str">
        <f>IFERROR(VLOOKUP(E$1&amp;$B26,'Score Data Entry'!$L:$M,2,FALSE),"")</f>
        <v/>
      </c>
      <c r="F26" s="86" t="str">
        <f>IFERROR(VLOOKUP(F$1&amp;$B26,'Score Data Entry'!$L:$M,2,FALSE),"")</f>
        <v/>
      </c>
      <c r="G26" s="86" t="str">
        <f>IFERROR(VLOOKUP(G$1&amp;$B26,'Score Data Entry'!$L:$M,2,FALSE),"")</f>
        <v/>
      </c>
      <c r="H26" s="86" t="str">
        <f>IFERROR(VLOOKUP(H$1&amp;$B26,'Score Data Entry'!$L:$M,2,FALSE),"")</f>
        <v/>
      </c>
      <c r="I26" s="86" t="str">
        <f>IFERROR(VLOOKUP(I$1&amp;$B26,'Score Data Entry'!$L:$M,2,FALSE),"")</f>
        <v/>
      </c>
      <c r="J26" s="86">
        <f>IFERROR(VLOOKUP(J$1&amp;$B26,'Score Data Entry'!$L:$M,2,FALSE),"")</f>
        <v>6</v>
      </c>
      <c r="K26" s="86" t="str">
        <f>IFERROR(VLOOKUP(K$1&amp;$B26,'Score Data Entry'!$L:$M,2,FALSE),"")</f>
        <v/>
      </c>
      <c r="L26" s="86" t="str">
        <f>IFERROR(VLOOKUP(L$1&amp;$B26,'Score Data Entry'!$L:$M,2,FALSE),"")</f>
        <v/>
      </c>
      <c r="M26" s="86" t="str">
        <f>IFERROR(VLOOKUP(M$1&amp;$B26,'Score Data Entry'!$L:$M,2,FALSE),"")</f>
        <v/>
      </c>
      <c r="N26" s="86" t="str">
        <f>IFERROR(VLOOKUP(N$1&amp;$B26,'Score Data Entry'!$L:$M,2,FALSE),"")</f>
        <v/>
      </c>
      <c r="O26" s="86" t="str">
        <f>IFERROR(VLOOKUP(O$1&amp;$B26,'Score Data Entry'!$L:$M,2,FALSE),"")</f>
        <v/>
      </c>
      <c r="P26" s="86" t="str">
        <f>IFERROR(VLOOKUP(P$1&amp;$B26,'Score Data Entry'!$L:$M,2,FALSE),"")</f>
        <v/>
      </c>
      <c r="Q26" s="86" t="str">
        <f>IFERROR(VLOOKUP(Q$1&amp;$B26,'Score Data Entry'!$L:$M,2,FALSE),"")</f>
        <v/>
      </c>
      <c r="R26" s="86" t="str">
        <f>IFERROR(VLOOKUP(R$1&amp;$B26,'Score Data Entry'!$L:$M,2,FALSE),"")</f>
        <v/>
      </c>
      <c r="S26" s="86" t="str">
        <f>IFERROR(VLOOKUP(S$1&amp;$B26,'Score Data Entry'!$L:$M,2,FALSE),"")</f>
        <v/>
      </c>
      <c r="T26" s="86">
        <f>IFERROR(VLOOKUP(T$1&amp;$B26,'Score Data Entry'!$L:$M,2,FALSE),"")</f>
        <v>10</v>
      </c>
      <c r="U26" s="86" t="str">
        <f>IFERROR(VLOOKUP(U$1&amp;$B26,'Score Data Entry'!$L:$M,2,FALSE),"")</f>
        <v/>
      </c>
      <c r="V26" s="86" t="str">
        <f>IFERROR(VLOOKUP(V$1&amp;$B26,'Score Data Entry'!$L:$M,2,FALSE),"")</f>
        <v/>
      </c>
      <c r="W26" s="86" t="str">
        <f>IFERROR(VLOOKUP(W$1&amp;$B26,'Score Data Entry'!$L:$M,2,FALSE),"")</f>
        <v/>
      </c>
      <c r="X26" s="86" t="str">
        <f>IFERROR(VLOOKUP(X$1&amp;$B26,'Score Data Entry'!$L:$M,2,FALSE),"")</f>
        <v/>
      </c>
      <c r="Y26" s="86" t="str">
        <f>IFERROR(VLOOKUP(Y$1&amp;$B26,'Score Data Entry'!$L:$M,2,FALSE),"")</f>
        <v/>
      </c>
      <c r="Z26" s="86" t="str">
        <f>IFERROR(VLOOKUP(Z$1&amp;$B26,'Score Data Entry'!$L:$M,2,FALSE),"")</f>
        <v/>
      </c>
      <c r="AA26" s="86" t="str">
        <f>IFERROR(VLOOKUP(AA$1&amp;$B26,'Score Data Entry'!$L:$M,2,FALSE),"")</f>
        <v/>
      </c>
      <c r="AB26" s="86" t="str">
        <f>IFERROR(VLOOKUP(AB$1&amp;$B26,'Score Data Entry'!$L:$M,2,FALSE),"")</f>
        <v/>
      </c>
      <c r="AC26" s="86" t="str">
        <f>IFERROR(VLOOKUP(AC$1&amp;$B26,'Score Data Entry'!$L:$M,2,FALSE),"")</f>
        <v/>
      </c>
      <c r="AD26" s="86" t="str">
        <f>IFERROR(VLOOKUP(AD$1&amp;$B26,'Score Data Entry'!$L:$M,2,FALSE),"")</f>
        <v/>
      </c>
      <c r="AE26" s="86" t="str">
        <f>IFERROR(VLOOKUP(AE$1&amp;$B26,'Score Data Entry'!$L:$M,2,FALSE),"")</f>
        <v/>
      </c>
      <c r="AF26" s="86" t="str">
        <f>IFERROR(VLOOKUP(AF$1&amp;$B26,'Score Data Entry'!$L:$M,2,FALSE),"")</f>
        <v/>
      </c>
      <c r="AG26" s="86" t="str">
        <f>IFERROR(VLOOKUP(AG$1&amp;$B26,'Score Data Entry'!$L:$M,2,FALSE),"")</f>
        <v/>
      </c>
      <c r="AH26" s="86" t="str">
        <f>IFERROR(VLOOKUP(AH$1&amp;$B26,'Score Data Entry'!$L:$M,2,FALSE),"")</f>
        <v/>
      </c>
      <c r="AI26" s="83">
        <v>0</v>
      </c>
      <c r="AJ26" s="83">
        <v>0</v>
      </c>
      <c r="AK26" s="83">
        <v>0</v>
      </c>
      <c r="AL26" s="83">
        <v>0</v>
      </c>
      <c r="AM26" s="83">
        <v>0</v>
      </c>
      <c r="AN26" s="83">
        <v>0</v>
      </c>
      <c r="AO26" s="83">
        <v>0</v>
      </c>
      <c r="AP26" s="83">
        <v>0</v>
      </c>
      <c r="AQ26" s="84">
        <f t="shared" si="0"/>
        <v>16</v>
      </c>
      <c r="AR26" s="85">
        <f t="shared" si="1"/>
        <v>16</v>
      </c>
    </row>
    <row r="27" spans="1:44" ht="15.6" x14ac:dyDescent="0.3">
      <c r="A27" s="91" t="s">
        <v>591</v>
      </c>
      <c r="B27" s="93" t="s">
        <v>590</v>
      </c>
      <c r="C27" s="86" t="str">
        <f>IFERROR(VLOOKUP(C$1&amp;$B27,'Score Data Entry'!$L:$M,2,FALSE),"")</f>
        <v/>
      </c>
      <c r="D27" s="86" t="str">
        <f>IFERROR(VLOOKUP(D$1&amp;$B27,'Score Data Entry'!$L:$M,2,FALSE),"")</f>
        <v/>
      </c>
      <c r="E27" s="86" t="str">
        <f>IFERROR(VLOOKUP(E$1&amp;$B27,'Score Data Entry'!$L:$M,2,FALSE),"")</f>
        <v/>
      </c>
      <c r="F27" s="86" t="str">
        <f>IFERROR(VLOOKUP(F$1&amp;$B27,'Score Data Entry'!$L:$M,2,FALSE),"")</f>
        <v/>
      </c>
      <c r="G27" s="86" t="str">
        <f>IFERROR(VLOOKUP(G$1&amp;$B27,'Score Data Entry'!$L:$M,2,FALSE),"")</f>
        <v/>
      </c>
      <c r="H27" s="86" t="str">
        <f>IFERROR(VLOOKUP(H$1&amp;$B27,'Score Data Entry'!$L:$M,2,FALSE),"")</f>
        <v/>
      </c>
      <c r="I27" s="86" t="str">
        <f>IFERROR(VLOOKUP(I$1&amp;$B27,'Score Data Entry'!$L:$M,2,FALSE),"")</f>
        <v/>
      </c>
      <c r="J27" s="86">
        <f>IFERROR(VLOOKUP(J$1&amp;$B27,'Score Data Entry'!$L:$M,2,FALSE),"")</f>
        <v>6</v>
      </c>
      <c r="K27" s="86" t="str">
        <f>IFERROR(VLOOKUP(K$1&amp;$B27,'Score Data Entry'!$L:$M,2,FALSE),"")</f>
        <v/>
      </c>
      <c r="L27" s="86" t="str">
        <f>IFERROR(VLOOKUP(L$1&amp;$B27,'Score Data Entry'!$L:$M,2,FALSE),"")</f>
        <v/>
      </c>
      <c r="M27" s="86" t="str">
        <f>IFERROR(VLOOKUP(M$1&amp;$B27,'Score Data Entry'!$L:$M,2,FALSE),"")</f>
        <v/>
      </c>
      <c r="N27" s="86" t="str">
        <f>IFERROR(VLOOKUP(N$1&amp;$B27,'Score Data Entry'!$L:$M,2,FALSE),"")</f>
        <v/>
      </c>
      <c r="O27" s="86" t="str">
        <f>IFERROR(VLOOKUP(O$1&amp;$B27,'Score Data Entry'!$L:$M,2,FALSE),"")</f>
        <v/>
      </c>
      <c r="P27" s="86">
        <f>IFERROR(VLOOKUP(P$1&amp;$B27,'Score Data Entry'!$L:$M,2,FALSE),"")</f>
        <v>2</v>
      </c>
      <c r="Q27" s="86" t="str">
        <f>IFERROR(VLOOKUP(Q$1&amp;$B27,'Score Data Entry'!$L:$M,2,FALSE),"")</f>
        <v/>
      </c>
      <c r="R27" s="86" t="str">
        <f>IFERROR(VLOOKUP(R$1&amp;$B27,'Score Data Entry'!$L:$M,2,FALSE),"")</f>
        <v/>
      </c>
      <c r="S27" s="86" t="str">
        <f>IFERROR(VLOOKUP(S$1&amp;$B27,'Score Data Entry'!$L:$M,2,FALSE),"")</f>
        <v/>
      </c>
      <c r="T27" s="86">
        <f>IFERROR(VLOOKUP(T$1&amp;$B27,'Score Data Entry'!$L:$M,2,FALSE),"")</f>
        <v>6</v>
      </c>
      <c r="U27" s="86" t="str">
        <f>IFERROR(VLOOKUP(U$1&amp;$B27,'Score Data Entry'!$L:$M,2,FALSE),"")</f>
        <v/>
      </c>
      <c r="V27" s="86" t="str">
        <f>IFERROR(VLOOKUP(V$1&amp;$B27,'Score Data Entry'!$L:$M,2,FALSE),"")</f>
        <v/>
      </c>
      <c r="W27" s="86" t="str">
        <f>IFERROR(VLOOKUP(W$1&amp;$B27,'Score Data Entry'!$L:$M,2,FALSE),"")</f>
        <v/>
      </c>
      <c r="X27" s="86" t="str">
        <f>IFERROR(VLOOKUP(X$1&amp;$B27,'Score Data Entry'!$L:$M,2,FALSE),"")</f>
        <v/>
      </c>
      <c r="Y27" s="86" t="str">
        <f>IFERROR(VLOOKUP(Y$1&amp;$B27,'Score Data Entry'!$L:$M,2,FALSE),"")</f>
        <v/>
      </c>
      <c r="Z27" s="86" t="str">
        <f>IFERROR(VLOOKUP(Z$1&amp;$B27,'Score Data Entry'!$L:$M,2,FALSE),"")</f>
        <v/>
      </c>
      <c r="AA27" s="86" t="str">
        <f>IFERROR(VLOOKUP(AA$1&amp;$B27,'Score Data Entry'!$L:$M,2,FALSE),"")</f>
        <v/>
      </c>
      <c r="AB27" s="86" t="str">
        <f>IFERROR(VLOOKUP(AB$1&amp;$B27,'Score Data Entry'!$L:$M,2,FALSE),"")</f>
        <v/>
      </c>
      <c r="AC27" s="86" t="str">
        <f>IFERROR(VLOOKUP(AC$1&amp;$B27,'Score Data Entry'!$L:$M,2,FALSE),"")</f>
        <v/>
      </c>
      <c r="AD27" s="86" t="str">
        <f>IFERROR(VLOOKUP(AD$1&amp;$B27,'Score Data Entry'!$L:$M,2,FALSE),"")</f>
        <v/>
      </c>
      <c r="AE27" s="86" t="str">
        <f>IFERROR(VLOOKUP(AE$1&amp;$B27,'Score Data Entry'!$L:$M,2,FALSE),"")</f>
        <v/>
      </c>
      <c r="AF27" s="86" t="str">
        <f>IFERROR(VLOOKUP(AF$1&amp;$B27,'Score Data Entry'!$L:$M,2,FALSE),"")</f>
        <v/>
      </c>
      <c r="AG27" s="86" t="str">
        <f>IFERROR(VLOOKUP(AG$1&amp;$B27,'Score Data Entry'!$L:$M,2,FALSE),"")</f>
        <v/>
      </c>
      <c r="AH27" s="86" t="str">
        <f>IFERROR(VLOOKUP(AH$1&amp;$B27,'Score Data Entry'!$L:$M,2,FALSE),"")</f>
        <v/>
      </c>
      <c r="AI27" s="83">
        <v>0</v>
      </c>
      <c r="AJ27" s="83">
        <v>0</v>
      </c>
      <c r="AK27" s="83">
        <v>0</v>
      </c>
      <c r="AL27" s="83">
        <v>0</v>
      </c>
      <c r="AM27" s="83">
        <v>0</v>
      </c>
      <c r="AN27" s="83">
        <v>0</v>
      </c>
      <c r="AO27" s="83">
        <v>0</v>
      </c>
      <c r="AP27" s="83">
        <v>0</v>
      </c>
      <c r="AQ27" s="84">
        <f t="shared" si="0"/>
        <v>14</v>
      </c>
      <c r="AR27" s="85">
        <f t="shared" si="1"/>
        <v>14</v>
      </c>
    </row>
    <row r="28" spans="1:44" ht="15.6" x14ac:dyDescent="0.3">
      <c r="A28" s="91" t="s">
        <v>361</v>
      </c>
      <c r="B28" s="93" t="s">
        <v>505</v>
      </c>
      <c r="C28" s="86">
        <f>IFERROR(VLOOKUP(C$1&amp;$B28,'Score Data Entry'!$L:$M,2,FALSE),"")</f>
        <v>10</v>
      </c>
      <c r="D28" s="86" t="str">
        <f>IFERROR(VLOOKUP(D$1&amp;$B28,'Score Data Entry'!$L:$M,2,FALSE),"")</f>
        <v/>
      </c>
      <c r="E28" s="86" t="str">
        <f>IFERROR(VLOOKUP(E$1&amp;$B28,'Score Data Entry'!$L:$M,2,FALSE),"")</f>
        <v/>
      </c>
      <c r="F28" s="86" t="str">
        <f>IFERROR(VLOOKUP(F$1&amp;$B28,'Score Data Entry'!$L:$M,2,FALSE),"")</f>
        <v/>
      </c>
      <c r="G28" s="86" t="str">
        <f>IFERROR(VLOOKUP(G$1&amp;$B28,'Score Data Entry'!$L:$M,2,FALSE),"")</f>
        <v/>
      </c>
      <c r="H28" s="86" t="str">
        <f>IFERROR(VLOOKUP(H$1&amp;$B28,'Score Data Entry'!$L:$M,2,FALSE),"")</f>
        <v/>
      </c>
      <c r="I28" s="86" t="str">
        <f>IFERROR(VLOOKUP(I$1&amp;$B28,'Score Data Entry'!$L:$M,2,FALSE),"")</f>
        <v/>
      </c>
      <c r="J28" s="86" t="str">
        <f>IFERROR(VLOOKUP(J$1&amp;$B28,'Score Data Entry'!$L:$M,2,FALSE),"")</f>
        <v/>
      </c>
      <c r="K28" s="86" t="str">
        <f>IFERROR(VLOOKUP(K$1&amp;$B28,'Score Data Entry'!$L:$M,2,FALSE),"")</f>
        <v/>
      </c>
      <c r="L28" s="86" t="str">
        <f>IFERROR(VLOOKUP(L$1&amp;$B28,'Score Data Entry'!$L:$M,2,FALSE),"")</f>
        <v/>
      </c>
      <c r="M28" s="86" t="str">
        <f>IFERROR(VLOOKUP(M$1&amp;$B28,'Score Data Entry'!$L:$M,2,FALSE),"")</f>
        <v/>
      </c>
      <c r="N28" s="86" t="str">
        <f>IFERROR(VLOOKUP(N$1&amp;$B28,'Score Data Entry'!$L:$M,2,FALSE),"")</f>
        <v/>
      </c>
      <c r="O28" s="86" t="str">
        <f>IFERROR(VLOOKUP(O$1&amp;$B28,'Score Data Entry'!$L:$M,2,FALSE),"")</f>
        <v/>
      </c>
      <c r="P28" s="86" t="str">
        <f>IFERROR(VLOOKUP(P$1&amp;$B28,'Score Data Entry'!$L:$M,2,FALSE),"")</f>
        <v/>
      </c>
      <c r="Q28" s="86" t="str">
        <f>IFERROR(VLOOKUP(Q$1&amp;$B28,'Score Data Entry'!$L:$M,2,FALSE),"")</f>
        <v/>
      </c>
      <c r="R28" s="86" t="str">
        <f>IFERROR(VLOOKUP(R$1&amp;$B28,'Score Data Entry'!$L:$M,2,FALSE),"")</f>
        <v/>
      </c>
      <c r="S28" s="86" t="str">
        <f>IFERROR(VLOOKUP(S$1&amp;$B28,'Score Data Entry'!$L:$M,2,FALSE),"")</f>
        <v/>
      </c>
      <c r="T28" s="86" t="str">
        <f>IFERROR(VLOOKUP(T$1&amp;$B28,'Score Data Entry'!$L:$M,2,FALSE),"")</f>
        <v/>
      </c>
      <c r="U28" s="86" t="str">
        <f>IFERROR(VLOOKUP(U$1&amp;$B28,'Score Data Entry'!$L:$M,2,FALSE),"")</f>
        <v/>
      </c>
      <c r="V28" s="86">
        <f>IFERROR(VLOOKUP(V$1&amp;$B28,'Score Data Entry'!$L:$M,2,FALSE),"")</f>
        <v>3</v>
      </c>
      <c r="W28" s="86" t="str">
        <f>IFERROR(VLOOKUP(W$1&amp;$B28,'Score Data Entry'!$L:$M,2,FALSE),"")</f>
        <v/>
      </c>
      <c r="X28" s="86" t="str">
        <f>IFERROR(VLOOKUP(X$1&amp;$B28,'Score Data Entry'!$L:$M,2,FALSE),"")</f>
        <v/>
      </c>
      <c r="Y28" s="86" t="str">
        <f>IFERROR(VLOOKUP(Y$1&amp;$B28,'Score Data Entry'!$L:$M,2,FALSE),"")</f>
        <v/>
      </c>
      <c r="Z28" s="86" t="str">
        <f>IFERROR(VLOOKUP(Z$1&amp;$B28,'Score Data Entry'!$L:$M,2,FALSE),"")</f>
        <v/>
      </c>
      <c r="AA28" s="86" t="str">
        <f>IFERROR(VLOOKUP(AA$1&amp;$B28,'Score Data Entry'!$L:$M,2,FALSE),"")</f>
        <v/>
      </c>
      <c r="AB28" s="86" t="str">
        <f>IFERROR(VLOOKUP(AB$1&amp;$B28,'Score Data Entry'!$L:$M,2,FALSE),"")</f>
        <v/>
      </c>
      <c r="AC28" s="86" t="str">
        <f>IFERROR(VLOOKUP(AC$1&amp;$B28,'Score Data Entry'!$L:$M,2,FALSE),"")</f>
        <v/>
      </c>
      <c r="AD28" s="86" t="str">
        <f>IFERROR(VLOOKUP(AD$1&amp;$B28,'Score Data Entry'!$L:$M,2,FALSE),"")</f>
        <v/>
      </c>
      <c r="AE28" s="86" t="str">
        <f>IFERROR(VLOOKUP(AE$1&amp;$B28,'Score Data Entry'!$L:$M,2,FALSE),"")</f>
        <v/>
      </c>
      <c r="AF28" s="86" t="str">
        <f>IFERROR(VLOOKUP(AF$1&amp;$B28,'Score Data Entry'!$L:$M,2,FALSE),"")</f>
        <v/>
      </c>
      <c r="AG28" s="86" t="str">
        <f>IFERROR(VLOOKUP(AG$1&amp;$B28,'Score Data Entry'!$L:$M,2,FALSE),"")</f>
        <v/>
      </c>
      <c r="AH28" s="86" t="str">
        <f>IFERROR(VLOOKUP(AH$1&amp;$B28,'Score Data Entry'!$L:$M,2,FALSE),"")</f>
        <v/>
      </c>
      <c r="AI28" s="83">
        <v>0</v>
      </c>
      <c r="AJ28" s="83">
        <v>0</v>
      </c>
      <c r="AK28" s="83">
        <v>0</v>
      </c>
      <c r="AL28" s="83">
        <v>0</v>
      </c>
      <c r="AM28" s="83">
        <v>0</v>
      </c>
      <c r="AN28" s="83">
        <v>0</v>
      </c>
      <c r="AO28" s="83">
        <v>0</v>
      </c>
      <c r="AP28" s="83">
        <v>0</v>
      </c>
      <c r="AQ28" s="84">
        <f t="shared" si="0"/>
        <v>13</v>
      </c>
      <c r="AR28" s="85">
        <f t="shared" si="1"/>
        <v>13</v>
      </c>
    </row>
    <row r="29" spans="1:44" ht="15.6" x14ac:dyDescent="0.3">
      <c r="A29" s="91" t="s">
        <v>572</v>
      </c>
      <c r="B29" s="93" t="s">
        <v>571</v>
      </c>
      <c r="C29" s="86" t="str">
        <f>IFERROR(VLOOKUP(C$1&amp;$B29,'Score Data Entry'!$L:$M,2,FALSE),"")</f>
        <v/>
      </c>
      <c r="D29" s="86" t="str">
        <f>IFERROR(VLOOKUP(D$1&amp;$B29,'Score Data Entry'!$L:$M,2,FALSE),"")</f>
        <v/>
      </c>
      <c r="E29" s="86" t="str">
        <f>IFERROR(VLOOKUP(E$1&amp;$B29,'Score Data Entry'!$L:$M,2,FALSE),"")</f>
        <v/>
      </c>
      <c r="F29" s="86">
        <f>IFERROR(VLOOKUP(F$1&amp;$B29,'Score Data Entry'!$L:$M,2,FALSE),"")</f>
        <v>6</v>
      </c>
      <c r="G29" s="86" t="str">
        <f>IFERROR(VLOOKUP(G$1&amp;$B29,'Score Data Entry'!$L:$M,2,FALSE),"")</f>
        <v/>
      </c>
      <c r="H29" s="86" t="str">
        <f>IFERROR(VLOOKUP(H$1&amp;$B29,'Score Data Entry'!$L:$M,2,FALSE),"")</f>
        <v/>
      </c>
      <c r="I29" s="86" t="str">
        <f>IFERROR(VLOOKUP(I$1&amp;$B29,'Score Data Entry'!$L:$M,2,FALSE),"")</f>
        <v/>
      </c>
      <c r="J29" s="86" t="str">
        <f>IFERROR(VLOOKUP(J$1&amp;$B29,'Score Data Entry'!$L:$M,2,FALSE),"")</f>
        <v/>
      </c>
      <c r="K29" s="86" t="str">
        <f>IFERROR(VLOOKUP(K$1&amp;$B29,'Score Data Entry'!$L:$M,2,FALSE),"")</f>
        <v/>
      </c>
      <c r="L29" s="86" t="str">
        <f>IFERROR(VLOOKUP(L$1&amp;$B29,'Score Data Entry'!$L:$M,2,FALSE),"")</f>
        <v/>
      </c>
      <c r="M29" s="86" t="str">
        <f>IFERROR(VLOOKUP(M$1&amp;$B29,'Score Data Entry'!$L:$M,2,FALSE),"")</f>
        <v/>
      </c>
      <c r="N29" s="86" t="str">
        <f>IFERROR(VLOOKUP(N$1&amp;$B29,'Score Data Entry'!$L:$M,2,FALSE),"")</f>
        <v/>
      </c>
      <c r="O29" s="86" t="str">
        <f>IFERROR(VLOOKUP(O$1&amp;$B29,'Score Data Entry'!$L:$M,2,FALSE),"")</f>
        <v/>
      </c>
      <c r="P29" s="86">
        <f>IFERROR(VLOOKUP(P$1&amp;$B29,'Score Data Entry'!$L:$M,2,FALSE),"")</f>
        <v>1</v>
      </c>
      <c r="Q29" s="86" t="str">
        <f>IFERROR(VLOOKUP(Q$1&amp;$B29,'Score Data Entry'!$L:$M,2,FALSE),"")</f>
        <v/>
      </c>
      <c r="R29" s="86" t="str">
        <f>IFERROR(VLOOKUP(R$1&amp;$B29,'Score Data Entry'!$L:$M,2,FALSE),"")</f>
        <v/>
      </c>
      <c r="S29" s="86" t="str">
        <f>IFERROR(VLOOKUP(S$1&amp;$B29,'Score Data Entry'!$L:$M,2,FALSE),"")</f>
        <v/>
      </c>
      <c r="T29" s="86" t="str">
        <f>IFERROR(VLOOKUP(T$1&amp;$B29,'Score Data Entry'!$L:$M,2,FALSE),"")</f>
        <v/>
      </c>
      <c r="U29" s="86" t="str">
        <f>IFERROR(VLOOKUP(U$1&amp;$B29,'Score Data Entry'!$L:$M,2,FALSE),"")</f>
        <v/>
      </c>
      <c r="V29" s="86">
        <f>IFERROR(VLOOKUP(V$1&amp;$B29,'Score Data Entry'!$L:$M,2,FALSE),"")</f>
        <v>6</v>
      </c>
      <c r="W29" s="86" t="str">
        <f>IFERROR(VLOOKUP(W$1&amp;$B29,'Score Data Entry'!$L:$M,2,FALSE),"")</f>
        <v/>
      </c>
      <c r="X29" s="86" t="str">
        <f>IFERROR(VLOOKUP(X$1&amp;$B29,'Score Data Entry'!$L:$M,2,FALSE),"")</f>
        <v/>
      </c>
      <c r="Y29" s="86" t="str">
        <f>IFERROR(VLOOKUP(Y$1&amp;$B29,'Score Data Entry'!$L:$M,2,FALSE),"")</f>
        <v/>
      </c>
      <c r="Z29" s="86" t="str">
        <f>IFERROR(VLOOKUP(Z$1&amp;$B29,'Score Data Entry'!$L:$M,2,FALSE),"")</f>
        <v/>
      </c>
      <c r="AA29" s="86" t="str">
        <f>IFERROR(VLOOKUP(AA$1&amp;$B29,'Score Data Entry'!$L:$M,2,FALSE),"")</f>
        <v/>
      </c>
      <c r="AB29" s="86" t="str">
        <f>IFERROR(VLOOKUP(AB$1&amp;$B29,'Score Data Entry'!$L:$M,2,FALSE),"")</f>
        <v/>
      </c>
      <c r="AC29" s="86" t="str">
        <f>IFERROR(VLOOKUP(AC$1&amp;$B29,'Score Data Entry'!$L:$M,2,FALSE),"")</f>
        <v/>
      </c>
      <c r="AD29" s="86" t="str">
        <f>IFERROR(VLOOKUP(AD$1&amp;$B29,'Score Data Entry'!$L:$M,2,FALSE),"")</f>
        <v/>
      </c>
      <c r="AE29" s="86" t="str">
        <f>IFERROR(VLOOKUP(AE$1&amp;$B29,'Score Data Entry'!$L:$M,2,FALSE),"")</f>
        <v/>
      </c>
      <c r="AF29" s="86" t="str">
        <f>IFERROR(VLOOKUP(AF$1&amp;$B29,'Score Data Entry'!$L:$M,2,FALSE),"")</f>
        <v/>
      </c>
      <c r="AG29" s="86" t="str">
        <f>IFERROR(VLOOKUP(AG$1&amp;$B29,'Score Data Entry'!$L:$M,2,FALSE),"")</f>
        <v/>
      </c>
      <c r="AH29" s="86" t="str">
        <f>IFERROR(VLOOKUP(AH$1&amp;$B29,'Score Data Entry'!$L:$M,2,FALSE),"")</f>
        <v/>
      </c>
      <c r="AI29" s="83">
        <v>0</v>
      </c>
      <c r="AJ29" s="83">
        <v>0</v>
      </c>
      <c r="AK29" s="83">
        <v>0</v>
      </c>
      <c r="AL29" s="83">
        <v>0</v>
      </c>
      <c r="AM29" s="83">
        <v>0</v>
      </c>
      <c r="AN29" s="83">
        <v>0</v>
      </c>
      <c r="AO29" s="83">
        <v>0</v>
      </c>
      <c r="AP29" s="83">
        <v>0</v>
      </c>
      <c r="AQ29" s="84">
        <f t="shared" si="0"/>
        <v>13</v>
      </c>
      <c r="AR29" s="85">
        <f t="shared" si="1"/>
        <v>13</v>
      </c>
    </row>
    <row r="30" spans="1:44" ht="15.6" x14ac:dyDescent="0.3">
      <c r="A30" s="91" t="s">
        <v>249</v>
      </c>
      <c r="B30" s="93" t="s">
        <v>495</v>
      </c>
      <c r="C30" s="86" t="str">
        <f>IFERROR(VLOOKUP(C$1&amp;$B30,'Score Data Entry'!$L:$M,2,FALSE),"")</f>
        <v/>
      </c>
      <c r="D30" s="86" t="str">
        <f>IFERROR(VLOOKUP(D$1&amp;$B30,'Score Data Entry'!$L:$M,2,FALSE),"")</f>
        <v/>
      </c>
      <c r="E30" s="86" t="str">
        <f>IFERROR(VLOOKUP(E$1&amp;$B30,'Score Data Entry'!$L:$M,2,FALSE),"")</f>
        <v/>
      </c>
      <c r="F30" s="86" t="str">
        <f>IFERROR(VLOOKUP(F$1&amp;$B30,'Score Data Entry'!$L:$M,2,FALSE),"")</f>
        <v/>
      </c>
      <c r="G30" s="86" t="str">
        <f>IFERROR(VLOOKUP(G$1&amp;$B30,'Score Data Entry'!$L:$M,2,FALSE),"")</f>
        <v/>
      </c>
      <c r="H30" s="86" t="str">
        <f>IFERROR(VLOOKUP(H$1&amp;$B30,'Score Data Entry'!$L:$M,2,FALSE),"")</f>
        <v/>
      </c>
      <c r="I30" s="86">
        <f>IFERROR(VLOOKUP(I$1&amp;$B30,'Score Data Entry'!$L:$M,2,FALSE),"")</f>
        <v>10</v>
      </c>
      <c r="J30" s="86" t="str">
        <f>IFERROR(VLOOKUP(J$1&amp;$B30,'Score Data Entry'!$L:$M,2,FALSE),"")</f>
        <v/>
      </c>
      <c r="K30" s="86" t="str">
        <f>IFERROR(VLOOKUP(K$1&amp;$B30,'Score Data Entry'!$L:$M,2,FALSE),"")</f>
        <v/>
      </c>
      <c r="L30" s="86" t="str">
        <f>IFERROR(VLOOKUP(L$1&amp;$B30,'Score Data Entry'!$L:$M,2,FALSE),"")</f>
        <v/>
      </c>
      <c r="M30" s="86" t="str">
        <f>IFERROR(VLOOKUP(M$1&amp;$B30,'Score Data Entry'!$L:$M,2,FALSE),"")</f>
        <v/>
      </c>
      <c r="N30" s="86" t="str">
        <f>IFERROR(VLOOKUP(N$1&amp;$B30,'Score Data Entry'!$L:$M,2,FALSE),"")</f>
        <v/>
      </c>
      <c r="O30" s="86" t="str">
        <f>IFERROR(VLOOKUP(O$1&amp;$B30,'Score Data Entry'!$L:$M,2,FALSE),"")</f>
        <v/>
      </c>
      <c r="P30" s="86">
        <f>IFERROR(VLOOKUP(P$1&amp;$B30,'Score Data Entry'!$L:$M,2,FALSE),"")</f>
        <v>2</v>
      </c>
      <c r="Q30" s="86" t="str">
        <f>IFERROR(VLOOKUP(Q$1&amp;$B30,'Score Data Entry'!$L:$M,2,FALSE),"")</f>
        <v/>
      </c>
      <c r="R30" s="86" t="str">
        <f>IFERROR(VLOOKUP(R$1&amp;$B30,'Score Data Entry'!$L:$M,2,FALSE),"")</f>
        <v/>
      </c>
      <c r="S30" s="86" t="str">
        <f>IFERROR(VLOOKUP(S$1&amp;$B30,'Score Data Entry'!$L:$M,2,FALSE),"")</f>
        <v/>
      </c>
      <c r="T30" s="86" t="str">
        <f>IFERROR(VLOOKUP(T$1&amp;$B30,'Score Data Entry'!$L:$M,2,FALSE),"")</f>
        <v/>
      </c>
      <c r="U30" s="86" t="str">
        <f>IFERROR(VLOOKUP(U$1&amp;$B30,'Score Data Entry'!$L:$M,2,FALSE),"")</f>
        <v/>
      </c>
      <c r="V30" s="86" t="str">
        <f>IFERROR(VLOOKUP(V$1&amp;$B30,'Score Data Entry'!$L:$M,2,FALSE),"")</f>
        <v/>
      </c>
      <c r="W30" s="86" t="str">
        <f>IFERROR(VLOOKUP(W$1&amp;$B30,'Score Data Entry'!$L:$M,2,FALSE),"")</f>
        <v/>
      </c>
      <c r="X30" s="86" t="str">
        <f>IFERROR(VLOOKUP(X$1&amp;$B30,'Score Data Entry'!$L:$M,2,FALSE),"")</f>
        <v/>
      </c>
      <c r="Y30" s="86" t="str">
        <f>IFERROR(VLOOKUP(Y$1&amp;$B30,'Score Data Entry'!$L:$M,2,FALSE),"")</f>
        <v/>
      </c>
      <c r="Z30" s="86" t="str">
        <f>IFERROR(VLOOKUP(Z$1&amp;$B30,'Score Data Entry'!$L:$M,2,FALSE),"")</f>
        <v/>
      </c>
      <c r="AA30" s="86" t="str">
        <f>IFERROR(VLOOKUP(AA$1&amp;$B30,'Score Data Entry'!$L:$M,2,FALSE),"")</f>
        <v/>
      </c>
      <c r="AB30" s="86" t="str">
        <f>IFERROR(VLOOKUP(AB$1&amp;$B30,'Score Data Entry'!$L:$M,2,FALSE),"")</f>
        <v/>
      </c>
      <c r="AC30" s="86" t="str">
        <f>IFERROR(VLOOKUP(AC$1&amp;$B30,'Score Data Entry'!$L:$M,2,FALSE),"")</f>
        <v/>
      </c>
      <c r="AD30" s="86" t="str">
        <f>IFERROR(VLOOKUP(AD$1&amp;$B30,'Score Data Entry'!$L:$M,2,FALSE),"")</f>
        <v/>
      </c>
      <c r="AE30" s="86" t="str">
        <f>IFERROR(VLOOKUP(AE$1&amp;$B30,'Score Data Entry'!$L:$M,2,FALSE),"")</f>
        <v/>
      </c>
      <c r="AF30" s="86" t="str">
        <f>IFERROR(VLOOKUP(AF$1&amp;$B30,'Score Data Entry'!$L:$M,2,FALSE),"")</f>
        <v/>
      </c>
      <c r="AG30" s="86" t="str">
        <f>IFERROR(VLOOKUP(AG$1&amp;$B30,'Score Data Entry'!$L:$M,2,FALSE),"")</f>
        <v/>
      </c>
      <c r="AH30" s="86" t="str">
        <f>IFERROR(VLOOKUP(AH$1&amp;$B30,'Score Data Entry'!$L:$M,2,FALSE),"")</f>
        <v/>
      </c>
      <c r="AI30" s="83">
        <v>0</v>
      </c>
      <c r="AJ30" s="83">
        <v>0</v>
      </c>
      <c r="AK30" s="83">
        <v>0</v>
      </c>
      <c r="AL30" s="83">
        <v>0</v>
      </c>
      <c r="AM30" s="83">
        <v>0</v>
      </c>
      <c r="AN30" s="83">
        <v>0</v>
      </c>
      <c r="AO30" s="83">
        <v>0</v>
      </c>
      <c r="AP30" s="83">
        <v>0</v>
      </c>
      <c r="AQ30" s="84">
        <f t="shared" si="0"/>
        <v>12</v>
      </c>
      <c r="AR30" s="85">
        <f t="shared" si="1"/>
        <v>12</v>
      </c>
    </row>
    <row r="31" spans="1:44" ht="15.6" x14ac:dyDescent="0.3">
      <c r="A31" s="91" t="s">
        <v>594</v>
      </c>
      <c r="B31" s="93" t="s">
        <v>593</v>
      </c>
      <c r="C31" s="86" t="str">
        <f>IFERROR(VLOOKUP(C$1&amp;$B31,'Score Data Entry'!$L:$M,2,FALSE),"")</f>
        <v/>
      </c>
      <c r="D31" s="86" t="str">
        <f>IFERROR(VLOOKUP(D$1&amp;$B31,'Score Data Entry'!$L:$M,2,FALSE),"")</f>
        <v/>
      </c>
      <c r="E31" s="86" t="str">
        <f>IFERROR(VLOOKUP(E$1&amp;$B31,'Score Data Entry'!$L:$M,2,FALSE),"")</f>
        <v/>
      </c>
      <c r="F31" s="86" t="str">
        <f>IFERROR(VLOOKUP(F$1&amp;$B31,'Score Data Entry'!$L:$M,2,FALSE),"")</f>
        <v/>
      </c>
      <c r="G31" s="86" t="str">
        <f>IFERROR(VLOOKUP(G$1&amp;$B31,'Score Data Entry'!$L:$M,2,FALSE),"")</f>
        <v/>
      </c>
      <c r="H31" s="86" t="str">
        <f>IFERROR(VLOOKUP(H$1&amp;$B31,'Score Data Entry'!$L:$M,2,FALSE),"")</f>
        <v/>
      </c>
      <c r="I31" s="86" t="str">
        <f>IFERROR(VLOOKUP(I$1&amp;$B31,'Score Data Entry'!$L:$M,2,FALSE),"")</f>
        <v/>
      </c>
      <c r="J31" s="86">
        <f>IFERROR(VLOOKUP(J$1&amp;$B31,'Score Data Entry'!$L:$M,2,FALSE),"")</f>
        <v>1</v>
      </c>
      <c r="K31" s="86" t="str">
        <f>IFERROR(VLOOKUP(K$1&amp;$B31,'Score Data Entry'!$L:$M,2,FALSE),"")</f>
        <v/>
      </c>
      <c r="L31" s="86" t="str">
        <f>IFERROR(VLOOKUP(L$1&amp;$B31,'Score Data Entry'!$L:$M,2,FALSE),"")</f>
        <v/>
      </c>
      <c r="M31" s="86" t="str">
        <f>IFERROR(VLOOKUP(M$1&amp;$B31,'Score Data Entry'!$L:$M,2,FALSE),"")</f>
        <v/>
      </c>
      <c r="N31" s="86" t="str">
        <f>IFERROR(VLOOKUP(N$1&amp;$B31,'Score Data Entry'!$L:$M,2,FALSE),"")</f>
        <v/>
      </c>
      <c r="O31" s="86" t="str">
        <f>IFERROR(VLOOKUP(O$1&amp;$B31,'Score Data Entry'!$L:$M,2,FALSE),"")</f>
        <v/>
      </c>
      <c r="P31" s="86" t="str">
        <f>IFERROR(VLOOKUP(P$1&amp;$B31,'Score Data Entry'!$L:$M,2,FALSE),"")</f>
        <v/>
      </c>
      <c r="Q31" s="86" t="str">
        <f>IFERROR(VLOOKUP(Q$1&amp;$B31,'Score Data Entry'!$L:$M,2,FALSE),"")</f>
        <v/>
      </c>
      <c r="R31" s="86" t="str">
        <f>IFERROR(VLOOKUP(R$1&amp;$B31,'Score Data Entry'!$L:$M,2,FALSE),"")</f>
        <v/>
      </c>
      <c r="S31" s="86" t="str">
        <f>IFERROR(VLOOKUP(S$1&amp;$B31,'Score Data Entry'!$L:$M,2,FALSE),"")</f>
        <v/>
      </c>
      <c r="T31" s="86">
        <f>IFERROR(VLOOKUP(T$1&amp;$B31,'Score Data Entry'!$L:$M,2,FALSE),"")</f>
        <v>10</v>
      </c>
      <c r="U31" s="86" t="str">
        <f>IFERROR(VLOOKUP(U$1&amp;$B31,'Score Data Entry'!$L:$M,2,FALSE),"")</f>
        <v/>
      </c>
      <c r="V31" s="86" t="str">
        <f>IFERROR(VLOOKUP(V$1&amp;$B31,'Score Data Entry'!$L:$M,2,FALSE),"")</f>
        <v/>
      </c>
      <c r="W31" s="86" t="str">
        <f>IFERROR(VLOOKUP(W$1&amp;$B31,'Score Data Entry'!$L:$M,2,FALSE),"")</f>
        <v/>
      </c>
      <c r="X31" s="86" t="str">
        <f>IFERROR(VLOOKUP(X$1&amp;$B31,'Score Data Entry'!$L:$M,2,FALSE),"")</f>
        <v/>
      </c>
      <c r="Y31" s="86" t="str">
        <f>IFERROR(VLOOKUP(Y$1&amp;$B31,'Score Data Entry'!$L:$M,2,FALSE),"")</f>
        <v/>
      </c>
      <c r="Z31" s="86" t="str">
        <f>IFERROR(VLOOKUP(Z$1&amp;$B31,'Score Data Entry'!$L:$M,2,FALSE),"")</f>
        <v/>
      </c>
      <c r="AA31" s="86" t="str">
        <f>IFERROR(VLOOKUP(AA$1&amp;$B31,'Score Data Entry'!$L:$M,2,FALSE),"")</f>
        <v/>
      </c>
      <c r="AB31" s="86" t="str">
        <f>IFERROR(VLOOKUP(AB$1&amp;$B31,'Score Data Entry'!$L:$M,2,FALSE),"")</f>
        <v/>
      </c>
      <c r="AC31" s="86" t="str">
        <f>IFERROR(VLOOKUP(AC$1&amp;$B31,'Score Data Entry'!$L:$M,2,FALSE),"")</f>
        <v/>
      </c>
      <c r="AD31" s="86" t="str">
        <f>IFERROR(VLOOKUP(AD$1&amp;$B31,'Score Data Entry'!$L:$M,2,FALSE),"")</f>
        <v/>
      </c>
      <c r="AE31" s="86" t="str">
        <f>IFERROR(VLOOKUP(AE$1&amp;$B31,'Score Data Entry'!$L:$M,2,FALSE),"")</f>
        <v/>
      </c>
      <c r="AF31" s="86" t="str">
        <f>IFERROR(VLOOKUP(AF$1&amp;$B31,'Score Data Entry'!$L:$M,2,FALSE),"")</f>
        <v/>
      </c>
      <c r="AG31" s="86" t="str">
        <f>IFERROR(VLOOKUP(AG$1&amp;$B31,'Score Data Entry'!$L:$M,2,FALSE),"")</f>
        <v/>
      </c>
      <c r="AH31" s="86" t="str">
        <f>IFERROR(VLOOKUP(AH$1&amp;$B31,'Score Data Entry'!$L:$M,2,FALSE),"")</f>
        <v/>
      </c>
      <c r="AI31" s="83">
        <v>0</v>
      </c>
      <c r="AJ31" s="83">
        <v>0</v>
      </c>
      <c r="AK31" s="83">
        <v>0</v>
      </c>
      <c r="AL31" s="83">
        <v>0</v>
      </c>
      <c r="AM31" s="83">
        <v>0</v>
      </c>
      <c r="AN31" s="83">
        <v>0</v>
      </c>
      <c r="AO31" s="83">
        <v>0</v>
      </c>
      <c r="AP31" s="83">
        <v>0</v>
      </c>
      <c r="AQ31" s="84">
        <f t="shared" si="0"/>
        <v>11</v>
      </c>
      <c r="AR31" s="85">
        <f t="shared" si="1"/>
        <v>11</v>
      </c>
    </row>
    <row r="32" spans="1:44" ht="15.6" x14ac:dyDescent="0.3">
      <c r="A32" s="91" t="s">
        <v>325</v>
      </c>
      <c r="B32" s="93" t="s">
        <v>459</v>
      </c>
      <c r="C32" s="86" t="str">
        <f>IFERROR(VLOOKUP(C$1&amp;$B32,'Score Data Entry'!$L:$M,2,FALSE),"")</f>
        <v/>
      </c>
      <c r="D32" s="86" t="str">
        <f>IFERROR(VLOOKUP(D$1&amp;$B32,'Score Data Entry'!$L:$M,2,FALSE),"")</f>
        <v/>
      </c>
      <c r="E32" s="86" t="str">
        <f>IFERROR(VLOOKUP(E$1&amp;$B32,'Score Data Entry'!$L:$M,2,FALSE),"")</f>
        <v/>
      </c>
      <c r="F32" s="86" t="str">
        <f>IFERROR(VLOOKUP(F$1&amp;$B32,'Score Data Entry'!$L:$M,2,FALSE),"")</f>
        <v/>
      </c>
      <c r="G32" s="86" t="str">
        <f>IFERROR(VLOOKUP(G$1&amp;$B32,'Score Data Entry'!$L:$M,2,FALSE),"")</f>
        <v/>
      </c>
      <c r="H32" s="86" t="str">
        <f>IFERROR(VLOOKUP(H$1&amp;$B32,'Score Data Entry'!$L:$M,2,FALSE),"")</f>
        <v/>
      </c>
      <c r="I32" s="86" t="str">
        <f>IFERROR(VLOOKUP(I$1&amp;$B32,'Score Data Entry'!$L:$M,2,FALSE),"")</f>
        <v/>
      </c>
      <c r="J32" s="86" t="str">
        <f>IFERROR(VLOOKUP(J$1&amp;$B32,'Score Data Entry'!$L:$M,2,FALSE),"")</f>
        <v/>
      </c>
      <c r="K32" s="86" t="str">
        <f>IFERROR(VLOOKUP(K$1&amp;$B32,'Score Data Entry'!$L:$M,2,FALSE),"")</f>
        <v/>
      </c>
      <c r="L32" s="86" t="str">
        <f>IFERROR(VLOOKUP(L$1&amp;$B32,'Score Data Entry'!$L:$M,2,FALSE),"")</f>
        <v/>
      </c>
      <c r="M32" s="86" t="str">
        <f>IFERROR(VLOOKUP(M$1&amp;$B32,'Score Data Entry'!$L:$M,2,FALSE),"")</f>
        <v/>
      </c>
      <c r="N32" s="86" t="str">
        <f>IFERROR(VLOOKUP(N$1&amp;$B32,'Score Data Entry'!$L:$M,2,FALSE),"")</f>
        <v/>
      </c>
      <c r="O32" s="86" t="str">
        <f>IFERROR(VLOOKUP(O$1&amp;$B32,'Score Data Entry'!$L:$M,2,FALSE),"")</f>
        <v/>
      </c>
      <c r="P32" s="86">
        <f>IFERROR(VLOOKUP(P$1&amp;$B32,'Score Data Entry'!$L:$M,2,FALSE),"")</f>
        <v>10</v>
      </c>
      <c r="Q32" s="86" t="str">
        <f>IFERROR(VLOOKUP(Q$1&amp;$B32,'Score Data Entry'!$L:$M,2,FALSE),"")</f>
        <v/>
      </c>
      <c r="R32" s="86" t="str">
        <f>IFERROR(VLOOKUP(R$1&amp;$B32,'Score Data Entry'!$L:$M,2,FALSE),"")</f>
        <v/>
      </c>
      <c r="S32" s="86" t="str">
        <f>IFERROR(VLOOKUP(S$1&amp;$B32,'Score Data Entry'!$L:$M,2,FALSE),"")</f>
        <v/>
      </c>
      <c r="T32" s="86" t="str">
        <f>IFERROR(VLOOKUP(T$1&amp;$B32,'Score Data Entry'!$L:$M,2,FALSE),"")</f>
        <v/>
      </c>
      <c r="U32" s="86" t="str">
        <f>IFERROR(VLOOKUP(U$1&amp;$B32,'Score Data Entry'!$L:$M,2,FALSE),"")</f>
        <v/>
      </c>
      <c r="V32" s="86" t="str">
        <f>IFERROR(VLOOKUP(V$1&amp;$B32,'Score Data Entry'!$L:$M,2,FALSE),"")</f>
        <v/>
      </c>
      <c r="W32" s="86" t="str">
        <f>IFERROR(VLOOKUP(W$1&amp;$B32,'Score Data Entry'!$L:$M,2,FALSE),"")</f>
        <v/>
      </c>
      <c r="X32" s="86" t="str">
        <f>IFERROR(VLOOKUP(X$1&amp;$B32,'Score Data Entry'!$L:$M,2,FALSE),"")</f>
        <v/>
      </c>
      <c r="Y32" s="86" t="str">
        <f>IFERROR(VLOOKUP(Y$1&amp;$B32,'Score Data Entry'!$L:$M,2,FALSE),"")</f>
        <v/>
      </c>
      <c r="Z32" s="86" t="str">
        <f>IFERROR(VLOOKUP(Z$1&amp;$B32,'Score Data Entry'!$L:$M,2,FALSE),"")</f>
        <v/>
      </c>
      <c r="AA32" s="86" t="str">
        <f>IFERROR(VLOOKUP(AA$1&amp;$B32,'Score Data Entry'!$L:$M,2,FALSE),"")</f>
        <v/>
      </c>
      <c r="AB32" s="86" t="str">
        <f>IFERROR(VLOOKUP(AB$1&amp;$B32,'Score Data Entry'!$L:$M,2,FALSE),"")</f>
        <v/>
      </c>
      <c r="AC32" s="86" t="str">
        <f>IFERROR(VLOOKUP(AC$1&amp;$B32,'Score Data Entry'!$L:$M,2,FALSE),"")</f>
        <v/>
      </c>
      <c r="AD32" s="86" t="str">
        <f>IFERROR(VLOOKUP(AD$1&amp;$B32,'Score Data Entry'!$L:$M,2,FALSE),"")</f>
        <v/>
      </c>
      <c r="AE32" s="86" t="str">
        <f>IFERROR(VLOOKUP(AE$1&amp;$B32,'Score Data Entry'!$L:$M,2,FALSE),"")</f>
        <v/>
      </c>
      <c r="AF32" s="86" t="str">
        <f>IFERROR(VLOOKUP(AF$1&amp;$B32,'Score Data Entry'!$L:$M,2,FALSE),"")</f>
        <v/>
      </c>
      <c r="AG32" s="86" t="str">
        <f>IFERROR(VLOOKUP(AG$1&amp;$B32,'Score Data Entry'!$L:$M,2,FALSE),"")</f>
        <v/>
      </c>
      <c r="AH32" s="86" t="str">
        <f>IFERROR(VLOOKUP(AH$1&amp;$B32,'Score Data Entry'!$L:$M,2,FALSE),"")</f>
        <v/>
      </c>
      <c r="AI32" s="83">
        <v>0</v>
      </c>
      <c r="AJ32" s="83">
        <v>0</v>
      </c>
      <c r="AK32" s="83">
        <v>0</v>
      </c>
      <c r="AL32" s="83">
        <v>0</v>
      </c>
      <c r="AM32" s="83">
        <v>0</v>
      </c>
      <c r="AN32" s="83">
        <v>0</v>
      </c>
      <c r="AO32" s="83">
        <v>0</v>
      </c>
      <c r="AP32" s="83">
        <v>0</v>
      </c>
      <c r="AQ32" s="84">
        <f t="shared" si="0"/>
        <v>10</v>
      </c>
      <c r="AR32" s="85">
        <f t="shared" si="1"/>
        <v>10</v>
      </c>
    </row>
    <row r="33" spans="1:44" ht="15.6" x14ac:dyDescent="0.3">
      <c r="A33" s="91" t="s">
        <v>384</v>
      </c>
      <c r="B33" s="93" t="s">
        <v>530</v>
      </c>
      <c r="C33" s="86" t="str">
        <f>IFERROR(VLOOKUP(C$1&amp;$B33,'Score Data Entry'!$L:$M,2,FALSE),"")</f>
        <v/>
      </c>
      <c r="D33" s="86" t="str">
        <f>IFERROR(VLOOKUP(D$1&amp;$B33,'Score Data Entry'!$L:$M,2,FALSE),"")</f>
        <v/>
      </c>
      <c r="E33" s="86" t="str">
        <f>IFERROR(VLOOKUP(E$1&amp;$B33,'Score Data Entry'!$L:$M,2,FALSE),"")</f>
        <v/>
      </c>
      <c r="F33" s="86" t="str">
        <f>IFERROR(VLOOKUP(F$1&amp;$B33,'Score Data Entry'!$L:$M,2,FALSE),"")</f>
        <v/>
      </c>
      <c r="G33" s="86" t="str">
        <f>IFERROR(VLOOKUP(G$1&amp;$B33,'Score Data Entry'!$L:$M,2,FALSE),"")</f>
        <v/>
      </c>
      <c r="H33" s="86" t="str">
        <f>IFERROR(VLOOKUP(H$1&amp;$B33,'Score Data Entry'!$L:$M,2,FALSE),"")</f>
        <v/>
      </c>
      <c r="I33" s="86" t="str">
        <f>IFERROR(VLOOKUP(I$1&amp;$B33,'Score Data Entry'!$L:$M,2,FALSE),"")</f>
        <v/>
      </c>
      <c r="J33" s="86" t="str">
        <f>IFERROR(VLOOKUP(J$1&amp;$B33,'Score Data Entry'!$L:$M,2,FALSE),"")</f>
        <v/>
      </c>
      <c r="K33" s="86" t="str">
        <f>IFERROR(VLOOKUP(K$1&amp;$B33,'Score Data Entry'!$L:$M,2,FALSE),"")</f>
        <v/>
      </c>
      <c r="L33" s="86" t="str">
        <f>IFERROR(VLOOKUP(L$1&amp;$B33,'Score Data Entry'!$L:$M,2,FALSE),"")</f>
        <v/>
      </c>
      <c r="M33" s="86" t="str">
        <f>IFERROR(VLOOKUP(M$1&amp;$B33,'Score Data Entry'!$L:$M,2,FALSE),"")</f>
        <v/>
      </c>
      <c r="N33" s="86" t="str">
        <f>IFERROR(VLOOKUP(N$1&amp;$B33,'Score Data Entry'!$L:$M,2,FALSE),"")</f>
        <v/>
      </c>
      <c r="O33" s="86" t="str">
        <f>IFERROR(VLOOKUP(O$1&amp;$B33,'Score Data Entry'!$L:$M,2,FALSE),"")</f>
        <v/>
      </c>
      <c r="P33" s="86" t="str">
        <f>IFERROR(VLOOKUP(P$1&amp;$B33,'Score Data Entry'!$L:$M,2,FALSE),"")</f>
        <v/>
      </c>
      <c r="Q33" s="86" t="str">
        <f>IFERROR(VLOOKUP(Q$1&amp;$B33,'Score Data Entry'!$L:$M,2,FALSE),"")</f>
        <v/>
      </c>
      <c r="R33" s="86">
        <f>IFERROR(VLOOKUP(R$1&amp;$B33,'Score Data Entry'!$L:$M,2,FALSE),"")</f>
        <v>10</v>
      </c>
      <c r="S33" s="86" t="str">
        <f>IFERROR(VLOOKUP(S$1&amp;$B33,'Score Data Entry'!$L:$M,2,FALSE),"")</f>
        <v/>
      </c>
      <c r="T33" s="86" t="str">
        <f>IFERROR(VLOOKUP(T$1&amp;$B33,'Score Data Entry'!$L:$M,2,FALSE),"")</f>
        <v/>
      </c>
      <c r="U33" s="86" t="str">
        <f>IFERROR(VLOOKUP(U$1&amp;$B33,'Score Data Entry'!$L:$M,2,FALSE),"")</f>
        <v/>
      </c>
      <c r="V33" s="86" t="str">
        <f>IFERROR(VLOOKUP(V$1&amp;$B33,'Score Data Entry'!$L:$M,2,FALSE),"")</f>
        <v/>
      </c>
      <c r="W33" s="86" t="str">
        <f>IFERROR(VLOOKUP(W$1&amp;$B33,'Score Data Entry'!$L:$M,2,FALSE),"")</f>
        <v/>
      </c>
      <c r="X33" s="86" t="str">
        <f>IFERROR(VLOOKUP(X$1&amp;$B33,'Score Data Entry'!$L:$M,2,FALSE),"")</f>
        <v/>
      </c>
      <c r="Y33" s="86" t="str">
        <f>IFERROR(VLOOKUP(Y$1&amp;$B33,'Score Data Entry'!$L:$M,2,FALSE),"")</f>
        <v/>
      </c>
      <c r="Z33" s="86" t="str">
        <f>IFERROR(VLOOKUP(Z$1&amp;$B33,'Score Data Entry'!$L:$M,2,FALSE),"")</f>
        <v/>
      </c>
      <c r="AA33" s="86" t="str">
        <f>IFERROR(VLOOKUP(AA$1&amp;$B33,'Score Data Entry'!$L:$M,2,FALSE),"")</f>
        <v/>
      </c>
      <c r="AB33" s="86" t="str">
        <f>IFERROR(VLOOKUP(AB$1&amp;$B33,'Score Data Entry'!$L:$M,2,FALSE),"")</f>
        <v/>
      </c>
      <c r="AC33" s="86" t="str">
        <f>IFERROR(VLOOKUP(AC$1&amp;$B33,'Score Data Entry'!$L:$M,2,FALSE),"")</f>
        <v/>
      </c>
      <c r="AD33" s="86" t="str">
        <f>IFERROR(VLOOKUP(AD$1&amp;$B33,'Score Data Entry'!$L:$M,2,FALSE),"")</f>
        <v/>
      </c>
      <c r="AE33" s="86" t="str">
        <f>IFERROR(VLOOKUP(AE$1&amp;$B33,'Score Data Entry'!$L:$M,2,FALSE),"")</f>
        <v/>
      </c>
      <c r="AF33" s="86" t="str">
        <f>IFERROR(VLOOKUP(AF$1&amp;$B33,'Score Data Entry'!$L:$M,2,FALSE),"")</f>
        <v/>
      </c>
      <c r="AG33" s="86" t="str">
        <f>IFERROR(VLOOKUP(AG$1&amp;$B33,'Score Data Entry'!$L:$M,2,FALSE),"")</f>
        <v/>
      </c>
      <c r="AH33" s="86" t="str">
        <f>IFERROR(VLOOKUP(AH$1&amp;$B33,'Score Data Entry'!$L:$M,2,FALSE),"")</f>
        <v/>
      </c>
      <c r="AI33" s="83">
        <v>0</v>
      </c>
      <c r="AJ33" s="83">
        <v>0</v>
      </c>
      <c r="AK33" s="83">
        <v>0</v>
      </c>
      <c r="AL33" s="83">
        <v>0</v>
      </c>
      <c r="AM33" s="83">
        <v>0</v>
      </c>
      <c r="AN33" s="83">
        <v>0</v>
      </c>
      <c r="AO33" s="83">
        <v>0</v>
      </c>
      <c r="AP33" s="83">
        <v>0</v>
      </c>
      <c r="AQ33" s="84">
        <f t="shared" si="0"/>
        <v>10</v>
      </c>
      <c r="AR33" s="85">
        <f t="shared" si="1"/>
        <v>10</v>
      </c>
    </row>
    <row r="34" spans="1:44" ht="15.6" x14ac:dyDescent="0.3">
      <c r="A34" s="91" t="s">
        <v>353</v>
      </c>
      <c r="B34" s="93" t="s">
        <v>494</v>
      </c>
      <c r="C34" s="86" t="str">
        <f>IFERROR(VLOOKUP(C$1&amp;$B34,'Score Data Entry'!$L:$M,2,FALSE),"")</f>
        <v/>
      </c>
      <c r="D34" s="86" t="str">
        <f>IFERROR(VLOOKUP(D$1&amp;$B34,'Score Data Entry'!$L:$M,2,FALSE),"")</f>
        <v/>
      </c>
      <c r="E34" s="86" t="str">
        <f>IFERROR(VLOOKUP(E$1&amp;$B34,'Score Data Entry'!$L:$M,2,FALSE),"")</f>
        <v/>
      </c>
      <c r="F34" s="86" t="str">
        <f>IFERROR(VLOOKUP(F$1&amp;$B34,'Score Data Entry'!$L:$M,2,FALSE),"")</f>
        <v/>
      </c>
      <c r="G34" s="86" t="str">
        <f>IFERROR(VLOOKUP(G$1&amp;$B34,'Score Data Entry'!$L:$M,2,FALSE),"")</f>
        <v/>
      </c>
      <c r="H34" s="86" t="str">
        <f>IFERROR(VLOOKUP(H$1&amp;$B34,'Score Data Entry'!$L:$M,2,FALSE),"")</f>
        <v/>
      </c>
      <c r="I34" s="86" t="str">
        <f>IFERROR(VLOOKUP(I$1&amp;$B34,'Score Data Entry'!$L:$M,2,FALSE),"")</f>
        <v/>
      </c>
      <c r="J34" s="86" t="str">
        <f>IFERROR(VLOOKUP(J$1&amp;$B34,'Score Data Entry'!$L:$M,2,FALSE),"")</f>
        <v/>
      </c>
      <c r="K34" s="86" t="str">
        <f>IFERROR(VLOOKUP(K$1&amp;$B34,'Score Data Entry'!$L:$M,2,FALSE),"")</f>
        <v/>
      </c>
      <c r="L34" s="86" t="str">
        <f>IFERROR(VLOOKUP(L$1&amp;$B34,'Score Data Entry'!$L:$M,2,FALSE),"")</f>
        <v/>
      </c>
      <c r="M34" s="86" t="str">
        <f>IFERROR(VLOOKUP(M$1&amp;$B34,'Score Data Entry'!$L:$M,2,FALSE),"")</f>
        <v/>
      </c>
      <c r="N34" s="86" t="str">
        <f>IFERROR(VLOOKUP(N$1&amp;$B34,'Score Data Entry'!$L:$M,2,FALSE),"")</f>
        <v/>
      </c>
      <c r="O34" s="86" t="str">
        <f>IFERROR(VLOOKUP(O$1&amp;$B34,'Score Data Entry'!$L:$M,2,FALSE),"")</f>
        <v/>
      </c>
      <c r="P34" s="86" t="str">
        <f>IFERROR(VLOOKUP(P$1&amp;$B34,'Score Data Entry'!$L:$M,2,FALSE),"")</f>
        <v/>
      </c>
      <c r="Q34" s="86" t="str">
        <f>IFERROR(VLOOKUP(Q$1&amp;$B34,'Score Data Entry'!$L:$M,2,FALSE),"")</f>
        <v/>
      </c>
      <c r="R34" s="86" t="str">
        <f>IFERROR(VLOOKUP(R$1&amp;$B34,'Score Data Entry'!$L:$M,2,FALSE),"")</f>
        <v/>
      </c>
      <c r="S34" s="86" t="str">
        <f>IFERROR(VLOOKUP(S$1&amp;$B34,'Score Data Entry'!$L:$M,2,FALSE),"")</f>
        <v/>
      </c>
      <c r="T34" s="86" t="str">
        <f>IFERROR(VLOOKUP(T$1&amp;$B34,'Score Data Entry'!$L:$M,2,FALSE),"")</f>
        <v/>
      </c>
      <c r="U34" s="86" t="str">
        <f>IFERROR(VLOOKUP(U$1&amp;$B34,'Score Data Entry'!$L:$M,2,FALSE),"")</f>
        <v/>
      </c>
      <c r="V34" s="86" t="str">
        <f>IFERROR(VLOOKUP(V$1&amp;$B34,'Score Data Entry'!$L:$M,2,FALSE),"")</f>
        <v/>
      </c>
      <c r="W34" s="86" t="str">
        <f>IFERROR(VLOOKUP(W$1&amp;$B34,'Score Data Entry'!$L:$M,2,FALSE),"")</f>
        <v/>
      </c>
      <c r="X34" s="86" t="str">
        <f>IFERROR(VLOOKUP(X$1&amp;$B34,'Score Data Entry'!$L:$M,2,FALSE),"")</f>
        <v/>
      </c>
      <c r="Y34" s="86" t="str">
        <f>IFERROR(VLOOKUP(Y$1&amp;$B34,'Score Data Entry'!$L:$M,2,FALSE),"")</f>
        <v/>
      </c>
      <c r="Z34" s="86" t="str">
        <f>IFERROR(VLOOKUP(Z$1&amp;$B34,'Score Data Entry'!$L:$M,2,FALSE),"")</f>
        <v/>
      </c>
      <c r="AA34" s="86" t="str">
        <f>IFERROR(VLOOKUP(AA$1&amp;$B34,'Score Data Entry'!$L:$M,2,FALSE),"")</f>
        <v/>
      </c>
      <c r="AB34" s="86" t="str">
        <f>IFERROR(VLOOKUP(AB$1&amp;$B34,'Score Data Entry'!$L:$M,2,FALSE),"")</f>
        <v/>
      </c>
      <c r="AC34" s="86" t="str">
        <f>IFERROR(VLOOKUP(AC$1&amp;$B34,'Score Data Entry'!$L:$M,2,FALSE),"")</f>
        <v/>
      </c>
      <c r="AD34" s="86" t="str">
        <f>IFERROR(VLOOKUP(AD$1&amp;$B34,'Score Data Entry'!$L:$M,2,FALSE),"")</f>
        <v/>
      </c>
      <c r="AE34" s="86" t="str">
        <f>IFERROR(VLOOKUP(AE$1&amp;$B34,'Score Data Entry'!$L:$M,2,FALSE),"")</f>
        <v/>
      </c>
      <c r="AF34" s="86" t="str">
        <f>IFERROR(VLOOKUP(AF$1&amp;$B34,'Score Data Entry'!$L:$M,2,FALSE),"")</f>
        <v/>
      </c>
      <c r="AG34" s="86">
        <f>IFERROR(VLOOKUP(AG$1&amp;$B34,'Score Data Entry'!$L:$M,2,FALSE),"")</f>
        <v>10</v>
      </c>
      <c r="AH34" s="86" t="str">
        <f>IFERROR(VLOOKUP(AH$1&amp;$B34,'Score Data Entry'!$L:$M,2,FALSE),"")</f>
        <v/>
      </c>
      <c r="AI34" s="83">
        <v>0</v>
      </c>
      <c r="AJ34" s="83">
        <v>0</v>
      </c>
      <c r="AK34" s="83">
        <v>0</v>
      </c>
      <c r="AL34" s="83">
        <v>0</v>
      </c>
      <c r="AM34" s="83">
        <v>0</v>
      </c>
      <c r="AN34" s="83">
        <v>0</v>
      </c>
      <c r="AO34" s="83">
        <v>0</v>
      </c>
      <c r="AP34" s="83">
        <v>0</v>
      </c>
      <c r="AQ34" s="84">
        <f t="shared" ref="AQ34:AQ65" si="2">SUMIF(C34:AH34,"&lt;&gt;#N/A")</f>
        <v>10</v>
      </c>
      <c r="AR34" s="85">
        <f t="shared" ref="AR34:AR65" si="3">LARGE(C34:AP34,1)+LARGE(C34:AP34,2)+LARGE(C34:AP34,3)+LARGE(C34:AP34,4)+LARGE(C34:AP34,5)+LARGE(C34:AP34,6)+LARGE(C34:AP34,7)+LARGE(C34:AP34,8)</f>
        <v>10</v>
      </c>
    </row>
    <row r="35" spans="1:44" ht="15.6" x14ac:dyDescent="0.3">
      <c r="A35" s="91" t="s">
        <v>580</v>
      </c>
      <c r="B35" s="93" t="s">
        <v>579</v>
      </c>
      <c r="C35" s="86" t="str">
        <f>IFERROR(VLOOKUP(C$1&amp;$B35,'Score Data Entry'!$L:$M,2,FALSE),"")</f>
        <v/>
      </c>
      <c r="D35" s="86" t="str">
        <f>IFERROR(VLOOKUP(D$1&amp;$B35,'Score Data Entry'!$L:$M,2,FALSE),"")</f>
        <v/>
      </c>
      <c r="E35" s="86">
        <f>IFERROR(VLOOKUP(E$1&amp;$B35,'Score Data Entry'!$L:$M,2,FALSE),"")</f>
        <v>2</v>
      </c>
      <c r="F35" s="86" t="str">
        <f>IFERROR(VLOOKUP(F$1&amp;$B35,'Score Data Entry'!$L:$M,2,FALSE),"")</f>
        <v/>
      </c>
      <c r="G35" s="86" t="str">
        <f>IFERROR(VLOOKUP(G$1&amp;$B35,'Score Data Entry'!$L:$M,2,FALSE),"")</f>
        <v/>
      </c>
      <c r="H35" s="86" t="str">
        <f>IFERROR(VLOOKUP(H$1&amp;$B35,'Score Data Entry'!$L:$M,2,FALSE),"")</f>
        <v/>
      </c>
      <c r="I35" s="86" t="str">
        <f>IFERROR(VLOOKUP(I$1&amp;$B35,'Score Data Entry'!$L:$M,2,FALSE),"")</f>
        <v/>
      </c>
      <c r="J35" s="86" t="str">
        <f>IFERROR(VLOOKUP(J$1&amp;$B35,'Score Data Entry'!$L:$M,2,FALSE),"")</f>
        <v/>
      </c>
      <c r="K35" s="86" t="str">
        <f>IFERROR(VLOOKUP(K$1&amp;$B35,'Score Data Entry'!$L:$M,2,FALSE),"")</f>
        <v/>
      </c>
      <c r="L35" s="86" t="str">
        <f>IFERROR(VLOOKUP(L$1&amp;$B35,'Score Data Entry'!$L:$M,2,FALSE),"")</f>
        <v/>
      </c>
      <c r="M35" s="86" t="str">
        <f>IFERROR(VLOOKUP(M$1&amp;$B35,'Score Data Entry'!$L:$M,2,FALSE),"")</f>
        <v/>
      </c>
      <c r="N35" s="86" t="str">
        <f>IFERROR(VLOOKUP(N$1&amp;$B35,'Score Data Entry'!$L:$M,2,FALSE),"")</f>
        <v/>
      </c>
      <c r="O35" s="86" t="str">
        <f>IFERROR(VLOOKUP(O$1&amp;$B35,'Score Data Entry'!$L:$M,2,FALSE),"")</f>
        <v/>
      </c>
      <c r="P35" s="86" t="str">
        <f>IFERROR(VLOOKUP(P$1&amp;$B35,'Score Data Entry'!$L:$M,2,FALSE),"")</f>
        <v/>
      </c>
      <c r="Q35" s="86" t="str">
        <f>IFERROR(VLOOKUP(Q$1&amp;$B35,'Score Data Entry'!$L:$M,2,FALSE),"")</f>
        <v/>
      </c>
      <c r="R35" s="86" t="str">
        <f>IFERROR(VLOOKUP(R$1&amp;$B35,'Score Data Entry'!$L:$M,2,FALSE),"")</f>
        <v/>
      </c>
      <c r="S35" s="86" t="str">
        <f>IFERROR(VLOOKUP(S$1&amp;$B35,'Score Data Entry'!$L:$M,2,FALSE),"")</f>
        <v/>
      </c>
      <c r="T35" s="86" t="str">
        <f>IFERROR(VLOOKUP(T$1&amp;$B35,'Score Data Entry'!$L:$M,2,FALSE),"")</f>
        <v/>
      </c>
      <c r="U35" s="86" t="str">
        <f>IFERROR(VLOOKUP(U$1&amp;$B35,'Score Data Entry'!$L:$M,2,FALSE),"")</f>
        <v/>
      </c>
      <c r="V35" s="86" t="str">
        <f>IFERROR(VLOOKUP(V$1&amp;$B35,'Score Data Entry'!$L:$M,2,FALSE),"")</f>
        <v/>
      </c>
      <c r="W35" s="86">
        <f>IFERROR(VLOOKUP(W$1&amp;$B35,'Score Data Entry'!$L:$M,2,FALSE),"")</f>
        <v>6</v>
      </c>
      <c r="X35" s="86" t="str">
        <f>IFERROR(VLOOKUP(X$1&amp;$B35,'Score Data Entry'!$L:$M,2,FALSE),"")</f>
        <v/>
      </c>
      <c r="Y35" s="86" t="str">
        <f>IFERROR(VLOOKUP(Y$1&amp;$B35,'Score Data Entry'!$L:$M,2,FALSE),"")</f>
        <v/>
      </c>
      <c r="Z35" s="86" t="str">
        <f>IFERROR(VLOOKUP(Z$1&amp;$B35,'Score Data Entry'!$L:$M,2,FALSE),"")</f>
        <v/>
      </c>
      <c r="AA35" s="86" t="str">
        <f>IFERROR(VLOOKUP(AA$1&amp;$B35,'Score Data Entry'!$L:$M,2,FALSE),"")</f>
        <v/>
      </c>
      <c r="AB35" s="86" t="str">
        <f>IFERROR(VLOOKUP(AB$1&amp;$B35,'Score Data Entry'!$L:$M,2,FALSE),"")</f>
        <v/>
      </c>
      <c r="AC35" s="86" t="str">
        <f>IFERROR(VLOOKUP(AC$1&amp;$B35,'Score Data Entry'!$L:$M,2,FALSE),"")</f>
        <v/>
      </c>
      <c r="AD35" s="86" t="str">
        <f>IFERROR(VLOOKUP(AD$1&amp;$B35,'Score Data Entry'!$L:$M,2,FALSE),"")</f>
        <v/>
      </c>
      <c r="AE35" s="86" t="str">
        <f>IFERROR(VLOOKUP(AE$1&amp;$B35,'Score Data Entry'!$L:$M,2,FALSE),"")</f>
        <v/>
      </c>
      <c r="AF35" s="86" t="str">
        <f>IFERROR(VLOOKUP(AF$1&amp;$B35,'Score Data Entry'!$L:$M,2,FALSE),"")</f>
        <v/>
      </c>
      <c r="AG35" s="86" t="str">
        <f>IFERROR(VLOOKUP(AG$1&amp;$B35,'Score Data Entry'!$L:$M,2,FALSE),"")</f>
        <v/>
      </c>
      <c r="AH35" s="86" t="str">
        <f>IFERROR(VLOOKUP(AH$1&amp;$B35,'Score Data Entry'!$L:$M,2,FALSE),"")</f>
        <v/>
      </c>
      <c r="AI35" s="83">
        <v>0</v>
      </c>
      <c r="AJ35" s="83">
        <v>0</v>
      </c>
      <c r="AK35" s="83">
        <v>0</v>
      </c>
      <c r="AL35" s="83">
        <v>0</v>
      </c>
      <c r="AM35" s="83">
        <v>0</v>
      </c>
      <c r="AN35" s="83">
        <v>0</v>
      </c>
      <c r="AO35" s="83">
        <v>0</v>
      </c>
      <c r="AP35" s="83">
        <v>0</v>
      </c>
      <c r="AQ35" s="84">
        <f t="shared" si="2"/>
        <v>8</v>
      </c>
      <c r="AR35" s="85">
        <f t="shared" si="3"/>
        <v>8</v>
      </c>
    </row>
    <row r="36" spans="1:44" ht="15.6" x14ac:dyDescent="0.3">
      <c r="A36" s="91" t="s">
        <v>341</v>
      </c>
      <c r="B36" s="93" t="s">
        <v>482</v>
      </c>
      <c r="C36" s="86" t="str">
        <f>IFERROR(VLOOKUP(C$1&amp;$B36,'Score Data Entry'!$L:$M,2,FALSE),"")</f>
        <v/>
      </c>
      <c r="D36" s="86" t="str">
        <f>IFERROR(VLOOKUP(D$1&amp;$B36,'Score Data Entry'!$L:$M,2,FALSE),"")</f>
        <v/>
      </c>
      <c r="E36" s="86" t="str">
        <f>IFERROR(VLOOKUP(E$1&amp;$B36,'Score Data Entry'!$L:$M,2,FALSE),"")</f>
        <v/>
      </c>
      <c r="F36" s="86">
        <f>IFERROR(VLOOKUP(F$1&amp;$B36,'Score Data Entry'!$L:$M,2,FALSE),"")</f>
        <v>1</v>
      </c>
      <c r="G36" s="86" t="str">
        <f>IFERROR(VLOOKUP(G$1&amp;$B36,'Score Data Entry'!$L:$M,2,FALSE),"")</f>
        <v/>
      </c>
      <c r="H36" s="86" t="str">
        <f>IFERROR(VLOOKUP(H$1&amp;$B36,'Score Data Entry'!$L:$M,2,FALSE),"")</f>
        <v/>
      </c>
      <c r="I36" s="86" t="str">
        <f>IFERROR(VLOOKUP(I$1&amp;$B36,'Score Data Entry'!$L:$M,2,FALSE),"")</f>
        <v/>
      </c>
      <c r="J36" s="86" t="str">
        <f>IFERROR(VLOOKUP(J$1&amp;$B36,'Score Data Entry'!$L:$M,2,FALSE),"")</f>
        <v/>
      </c>
      <c r="K36" s="86" t="str">
        <f>IFERROR(VLOOKUP(K$1&amp;$B36,'Score Data Entry'!$L:$M,2,FALSE),"")</f>
        <v/>
      </c>
      <c r="L36" s="86" t="str">
        <f>IFERROR(VLOOKUP(L$1&amp;$B36,'Score Data Entry'!$L:$M,2,FALSE),"")</f>
        <v/>
      </c>
      <c r="M36" s="86" t="str">
        <f>IFERROR(VLOOKUP(M$1&amp;$B36,'Score Data Entry'!$L:$M,2,FALSE),"")</f>
        <v/>
      </c>
      <c r="N36" s="86" t="str">
        <f>IFERROR(VLOOKUP(N$1&amp;$B36,'Score Data Entry'!$L:$M,2,FALSE),"")</f>
        <v/>
      </c>
      <c r="O36" s="86" t="str">
        <f>IFERROR(VLOOKUP(O$1&amp;$B36,'Score Data Entry'!$L:$M,2,FALSE),"")</f>
        <v/>
      </c>
      <c r="P36" s="86">
        <f>IFERROR(VLOOKUP(P$1&amp;$B36,'Score Data Entry'!$L:$M,2,FALSE),"")</f>
        <v>6</v>
      </c>
      <c r="Q36" s="86" t="str">
        <f>IFERROR(VLOOKUP(Q$1&amp;$B36,'Score Data Entry'!$L:$M,2,FALSE),"")</f>
        <v/>
      </c>
      <c r="R36" s="86" t="str">
        <f>IFERROR(VLOOKUP(R$1&amp;$B36,'Score Data Entry'!$L:$M,2,FALSE),"")</f>
        <v/>
      </c>
      <c r="S36" s="86" t="str">
        <f>IFERROR(VLOOKUP(S$1&amp;$B36,'Score Data Entry'!$L:$M,2,FALSE),"")</f>
        <v/>
      </c>
      <c r="T36" s="86" t="str">
        <f>IFERROR(VLOOKUP(T$1&amp;$B36,'Score Data Entry'!$L:$M,2,FALSE),"")</f>
        <v/>
      </c>
      <c r="U36" s="86" t="str">
        <f>IFERROR(VLOOKUP(U$1&amp;$B36,'Score Data Entry'!$L:$M,2,FALSE),"")</f>
        <v/>
      </c>
      <c r="V36" s="86" t="str">
        <f>IFERROR(VLOOKUP(V$1&amp;$B36,'Score Data Entry'!$L:$M,2,FALSE),"")</f>
        <v/>
      </c>
      <c r="W36" s="86" t="str">
        <f>IFERROR(VLOOKUP(W$1&amp;$B36,'Score Data Entry'!$L:$M,2,FALSE),"")</f>
        <v/>
      </c>
      <c r="X36" s="86" t="str">
        <f>IFERROR(VLOOKUP(X$1&amp;$B36,'Score Data Entry'!$L:$M,2,FALSE),"")</f>
        <v/>
      </c>
      <c r="Y36" s="86" t="str">
        <f>IFERROR(VLOOKUP(Y$1&amp;$B36,'Score Data Entry'!$L:$M,2,FALSE),"")</f>
        <v/>
      </c>
      <c r="Z36" s="86" t="str">
        <f>IFERROR(VLOOKUP(Z$1&amp;$B36,'Score Data Entry'!$L:$M,2,FALSE),"")</f>
        <v/>
      </c>
      <c r="AA36" s="86" t="str">
        <f>IFERROR(VLOOKUP(AA$1&amp;$B36,'Score Data Entry'!$L:$M,2,FALSE),"")</f>
        <v/>
      </c>
      <c r="AB36" s="86" t="str">
        <f>IFERROR(VLOOKUP(AB$1&amp;$B36,'Score Data Entry'!$L:$M,2,FALSE),"")</f>
        <v/>
      </c>
      <c r="AC36" s="86" t="str">
        <f>IFERROR(VLOOKUP(AC$1&amp;$B36,'Score Data Entry'!$L:$M,2,FALSE),"")</f>
        <v/>
      </c>
      <c r="AD36" s="86" t="str">
        <f>IFERROR(VLOOKUP(AD$1&amp;$B36,'Score Data Entry'!$L:$M,2,FALSE),"")</f>
        <v/>
      </c>
      <c r="AE36" s="86" t="str">
        <f>IFERROR(VLOOKUP(AE$1&amp;$B36,'Score Data Entry'!$L:$M,2,FALSE),"")</f>
        <v/>
      </c>
      <c r="AF36" s="86" t="str">
        <f>IFERROR(VLOOKUP(AF$1&amp;$B36,'Score Data Entry'!$L:$M,2,FALSE),"")</f>
        <v/>
      </c>
      <c r="AG36" s="86" t="str">
        <f>IFERROR(VLOOKUP(AG$1&amp;$B36,'Score Data Entry'!$L:$M,2,FALSE),"")</f>
        <v/>
      </c>
      <c r="AH36" s="86" t="str">
        <f>IFERROR(VLOOKUP(AH$1&amp;$B36,'Score Data Entry'!$L:$M,2,FALSE),"")</f>
        <v/>
      </c>
      <c r="AI36" s="83">
        <v>0</v>
      </c>
      <c r="AJ36" s="83">
        <v>0</v>
      </c>
      <c r="AK36" s="83">
        <v>0</v>
      </c>
      <c r="AL36" s="83">
        <v>0</v>
      </c>
      <c r="AM36" s="83">
        <v>0</v>
      </c>
      <c r="AN36" s="83">
        <v>0</v>
      </c>
      <c r="AO36" s="83">
        <v>0</v>
      </c>
      <c r="AP36" s="83">
        <v>0</v>
      </c>
      <c r="AQ36" s="84">
        <f t="shared" si="2"/>
        <v>7</v>
      </c>
      <c r="AR36" s="85">
        <f t="shared" si="3"/>
        <v>7</v>
      </c>
    </row>
    <row r="37" spans="1:44" ht="15.6" x14ac:dyDescent="0.3">
      <c r="A37" s="91" t="s">
        <v>603</v>
      </c>
      <c r="B37" s="93" t="s">
        <v>602</v>
      </c>
      <c r="C37" s="86" t="str">
        <f>IFERROR(VLOOKUP(C$1&amp;$B37,'Score Data Entry'!$L:$M,2,FALSE),"")</f>
        <v/>
      </c>
      <c r="D37" s="86" t="str">
        <f>IFERROR(VLOOKUP(D$1&amp;$B37,'Score Data Entry'!$L:$M,2,FALSE),"")</f>
        <v/>
      </c>
      <c r="E37" s="86" t="str">
        <f>IFERROR(VLOOKUP(E$1&amp;$B37,'Score Data Entry'!$L:$M,2,FALSE),"")</f>
        <v/>
      </c>
      <c r="F37" s="86" t="str">
        <f>IFERROR(VLOOKUP(F$1&amp;$B37,'Score Data Entry'!$L:$M,2,FALSE),"")</f>
        <v/>
      </c>
      <c r="G37" s="86" t="str">
        <f>IFERROR(VLOOKUP(G$1&amp;$B37,'Score Data Entry'!$L:$M,2,FALSE),"")</f>
        <v/>
      </c>
      <c r="H37" s="86" t="str">
        <f>IFERROR(VLOOKUP(H$1&amp;$B37,'Score Data Entry'!$L:$M,2,FALSE),"")</f>
        <v/>
      </c>
      <c r="I37" s="86" t="str">
        <f>IFERROR(VLOOKUP(I$1&amp;$B37,'Score Data Entry'!$L:$M,2,FALSE),"")</f>
        <v/>
      </c>
      <c r="J37" s="86" t="str">
        <f>IFERROR(VLOOKUP(J$1&amp;$B37,'Score Data Entry'!$L:$M,2,FALSE),"")</f>
        <v/>
      </c>
      <c r="K37" s="86" t="str">
        <f>IFERROR(VLOOKUP(K$1&amp;$B37,'Score Data Entry'!$L:$M,2,FALSE),"")</f>
        <v/>
      </c>
      <c r="L37" s="86" t="str">
        <f>IFERROR(VLOOKUP(L$1&amp;$B37,'Score Data Entry'!$L:$M,2,FALSE),"")</f>
        <v/>
      </c>
      <c r="M37" s="86" t="str">
        <f>IFERROR(VLOOKUP(M$1&amp;$B37,'Score Data Entry'!$L:$M,2,FALSE),"")</f>
        <v/>
      </c>
      <c r="N37" s="86">
        <f>IFERROR(VLOOKUP(N$1&amp;$B37,'Score Data Entry'!$L:$M,2,FALSE),"")</f>
        <v>1</v>
      </c>
      <c r="O37" s="86" t="str">
        <f>IFERROR(VLOOKUP(O$1&amp;$B37,'Score Data Entry'!$L:$M,2,FALSE),"")</f>
        <v/>
      </c>
      <c r="P37" s="86" t="str">
        <f>IFERROR(VLOOKUP(P$1&amp;$B37,'Score Data Entry'!$L:$M,2,FALSE),"")</f>
        <v/>
      </c>
      <c r="Q37" s="86" t="str">
        <f>IFERROR(VLOOKUP(Q$1&amp;$B37,'Score Data Entry'!$L:$M,2,FALSE),"")</f>
        <v/>
      </c>
      <c r="R37" s="86" t="str">
        <f>IFERROR(VLOOKUP(R$1&amp;$B37,'Score Data Entry'!$L:$M,2,FALSE),"")</f>
        <v/>
      </c>
      <c r="S37" s="86" t="str">
        <f>IFERROR(VLOOKUP(S$1&amp;$B37,'Score Data Entry'!$L:$M,2,FALSE),"")</f>
        <v/>
      </c>
      <c r="T37" s="86" t="str">
        <f>IFERROR(VLOOKUP(T$1&amp;$B37,'Score Data Entry'!$L:$M,2,FALSE),"")</f>
        <v/>
      </c>
      <c r="U37" s="86" t="str">
        <f>IFERROR(VLOOKUP(U$1&amp;$B37,'Score Data Entry'!$L:$M,2,FALSE),"")</f>
        <v/>
      </c>
      <c r="V37" s="86" t="str">
        <f>IFERROR(VLOOKUP(V$1&amp;$B37,'Score Data Entry'!$L:$M,2,FALSE),"")</f>
        <v/>
      </c>
      <c r="W37" s="86" t="str">
        <f>IFERROR(VLOOKUP(W$1&amp;$B37,'Score Data Entry'!$L:$M,2,FALSE),"")</f>
        <v/>
      </c>
      <c r="X37" s="86" t="str">
        <f>IFERROR(VLOOKUP(X$1&amp;$B37,'Score Data Entry'!$L:$M,2,FALSE),"")</f>
        <v/>
      </c>
      <c r="Y37" s="86" t="str">
        <f>IFERROR(VLOOKUP(Y$1&amp;$B37,'Score Data Entry'!$L:$M,2,FALSE),"")</f>
        <v/>
      </c>
      <c r="Z37" s="86" t="str">
        <f>IFERROR(VLOOKUP(Z$1&amp;$B37,'Score Data Entry'!$L:$M,2,FALSE),"")</f>
        <v/>
      </c>
      <c r="AA37" s="86">
        <f>IFERROR(VLOOKUP(AA$1&amp;$B37,'Score Data Entry'!$L:$M,2,FALSE),"")</f>
        <v>6</v>
      </c>
      <c r="AB37" s="86" t="str">
        <f>IFERROR(VLOOKUP(AB$1&amp;$B37,'Score Data Entry'!$L:$M,2,FALSE),"")</f>
        <v/>
      </c>
      <c r="AC37" s="86" t="str">
        <f>IFERROR(VLOOKUP(AC$1&amp;$B37,'Score Data Entry'!$L:$M,2,FALSE),"")</f>
        <v/>
      </c>
      <c r="AD37" s="86" t="str">
        <f>IFERROR(VLOOKUP(AD$1&amp;$B37,'Score Data Entry'!$L:$M,2,FALSE),"")</f>
        <v/>
      </c>
      <c r="AE37" s="86" t="str">
        <f>IFERROR(VLOOKUP(AE$1&amp;$B37,'Score Data Entry'!$L:$M,2,FALSE),"")</f>
        <v/>
      </c>
      <c r="AF37" s="86" t="str">
        <f>IFERROR(VLOOKUP(AF$1&amp;$B37,'Score Data Entry'!$L:$M,2,FALSE),"")</f>
        <v/>
      </c>
      <c r="AG37" s="86" t="str">
        <f>IFERROR(VLOOKUP(AG$1&amp;$B37,'Score Data Entry'!$L:$M,2,FALSE),"")</f>
        <v/>
      </c>
      <c r="AH37" s="86" t="str">
        <f>IFERROR(VLOOKUP(AH$1&amp;$B37,'Score Data Entry'!$L:$M,2,FALSE),"")</f>
        <v/>
      </c>
      <c r="AI37" s="83">
        <v>0</v>
      </c>
      <c r="AJ37" s="83">
        <v>0</v>
      </c>
      <c r="AK37" s="83">
        <v>0</v>
      </c>
      <c r="AL37" s="83">
        <v>0</v>
      </c>
      <c r="AM37" s="83">
        <v>0</v>
      </c>
      <c r="AN37" s="83">
        <v>0</v>
      </c>
      <c r="AO37" s="83">
        <v>0</v>
      </c>
      <c r="AP37" s="83">
        <v>0</v>
      </c>
      <c r="AQ37" s="84">
        <f t="shared" si="2"/>
        <v>7</v>
      </c>
      <c r="AR37" s="85">
        <f t="shared" si="3"/>
        <v>7</v>
      </c>
    </row>
    <row r="38" spans="1:44" ht="15.6" x14ac:dyDescent="0.3">
      <c r="A38" s="91" t="s">
        <v>586</v>
      </c>
      <c r="B38" s="93" t="s">
        <v>585</v>
      </c>
      <c r="C38" s="86" t="str">
        <f>IFERROR(VLOOKUP(C$1&amp;$B38,'Score Data Entry'!$L:$M,2,FALSE),"")</f>
        <v/>
      </c>
      <c r="D38" s="86" t="str">
        <f>IFERROR(VLOOKUP(D$1&amp;$B38,'Score Data Entry'!$L:$M,2,FALSE),"")</f>
        <v/>
      </c>
      <c r="E38" s="86" t="str">
        <f>IFERROR(VLOOKUP(E$1&amp;$B38,'Score Data Entry'!$L:$M,2,FALSE),"")</f>
        <v/>
      </c>
      <c r="F38" s="86" t="str">
        <f>IFERROR(VLOOKUP(F$1&amp;$B38,'Score Data Entry'!$L:$M,2,FALSE),"")</f>
        <v/>
      </c>
      <c r="G38" s="86" t="str">
        <f>IFERROR(VLOOKUP(G$1&amp;$B38,'Score Data Entry'!$L:$M,2,FALSE),"")</f>
        <v/>
      </c>
      <c r="H38" s="86">
        <f>IFERROR(VLOOKUP(H$1&amp;$B38,'Score Data Entry'!$L:$M,2,FALSE),"")</f>
        <v>6</v>
      </c>
      <c r="I38" s="86" t="str">
        <f>IFERROR(VLOOKUP(I$1&amp;$B38,'Score Data Entry'!$L:$M,2,FALSE),"")</f>
        <v/>
      </c>
      <c r="J38" s="86" t="str">
        <f>IFERROR(VLOOKUP(J$1&amp;$B38,'Score Data Entry'!$L:$M,2,FALSE),"")</f>
        <v/>
      </c>
      <c r="K38" s="86" t="str">
        <f>IFERROR(VLOOKUP(K$1&amp;$B38,'Score Data Entry'!$L:$M,2,FALSE),"")</f>
        <v/>
      </c>
      <c r="L38" s="86" t="str">
        <f>IFERROR(VLOOKUP(L$1&amp;$B38,'Score Data Entry'!$L:$M,2,FALSE),"")</f>
        <v/>
      </c>
      <c r="M38" s="86" t="str">
        <f>IFERROR(VLOOKUP(M$1&amp;$B38,'Score Data Entry'!$L:$M,2,FALSE),"")</f>
        <v/>
      </c>
      <c r="N38" s="86" t="str">
        <f>IFERROR(VLOOKUP(N$1&amp;$B38,'Score Data Entry'!$L:$M,2,FALSE),"")</f>
        <v/>
      </c>
      <c r="O38" s="86" t="str">
        <f>IFERROR(VLOOKUP(O$1&amp;$B38,'Score Data Entry'!$L:$M,2,FALSE),"")</f>
        <v/>
      </c>
      <c r="P38" s="86" t="str">
        <f>IFERROR(VLOOKUP(P$1&amp;$B38,'Score Data Entry'!$L:$M,2,FALSE),"")</f>
        <v/>
      </c>
      <c r="Q38" s="86" t="str">
        <f>IFERROR(VLOOKUP(Q$1&amp;$B38,'Score Data Entry'!$L:$M,2,FALSE),"")</f>
        <v/>
      </c>
      <c r="R38" s="86" t="str">
        <f>IFERROR(VLOOKUP(R$1&amp;$B38,'Score Data Entry'!$L:$M,2,FALSE),"")</f>
        <v/>
      </c>
      <c r="S38" s="86" t="str">
        <f>IFERROR(VLOOKUP(S$1&amp;$B38,'Score Data Entry'!$L:$M,2,FALSE),"")</f>
        <v/>
      </c>
      <c r="T38" s="86" t="str">
        <f>IFERROR(VLOOKUP(T$1&amp;$B38,'Score Data Entry'!$L:$M,2,FALSE),"")</f>
        <v/>
      </c>
      <c r="U38" s="86" t="str">
        <f>IFERROR(VLOOKUP(U$1&amp;$B38,'Score Data Entry'!$L:$M,2,FALSE),"")</f>
        <v/>
      </c>
      <c r="V38" s="86" t="str">
        <f>IFERROR(VLOOKUP(V$1&amp;$B38,'Score Data Entry'!$L:$M,2,FALSE),"")</f>
        <v/>
      </c>
      <c r="W38" s="86" t="str">
        <f>IFERROR(VLOOKUP(W$1&amp;$B38,'Score Data Entry'!$L:$M,2,FALSE),"")</f>
        <v/>
      </c>
      <c r="X38" s="86" t="str">
        <f>IFERROR(VLOOKUP(X$1&amp;$B38,'Score Data Entry'!$L:$M,2,FALSE),"")</f>
        <v/>
      </c>
      <c r="Y38" s="86" t="str">
        <f>IFERROR(VLOOKUP(Y$1&amp;$B38,'Score Data Entry'!$L:$M,2,FALSE),"")</f>
        <v/>
      </c>
      <c r="Z38" s="86" t="str">
        <f>IFERROR(VLOOKUP(Z$1&amp;$B38,'Score Data Entry'!$L:$M,2,FALSE),"")</f>
        <v/>
      </c>
      <c r="AA38" s="86" t="str">
        <f>IFERROR(VLOOKUP(AA$1&amp;$B38,'Score Data Entry'!$L:$M,2,FALSE),"")</f>
        <v/>
      </c>
      <c r="AB38" s="86" t="str">
        <f>IFERROR(VLOOKUP(AB$1&amp;$B38,'Score Data Entry'!$L:$M,2,FALSE),"")</f>
        <v/>
      </c>
      <c r="AC38" s="86" t="str">
        <f>IFERROR(VLOOKUP(AC$1&amp;$B38,'Score Data Entry'!$L:$M,2,FALSE),"")</f>
        <v/>
      </c>
      <c r="AD38" s="86" t="str">
        <f>IFERROR(VLOOKUP(AD$1&amp;$B38,'Score Data Entry'!$L:$M,2,FALSE),"")</f>
        <v/>
      </c>
      <c r="AE38" s="86" t="str">
        <f>IFERROR(VLOOKUP(AE$1&amp;$B38,'Score Data Entry'!$L:$M,2,FALSE),"")</f>
        <v/>
      </c>
      <c r="AF38" s="86" t="str">
        <f>IFERROR(VLOOKUP(AF$1&amp;$B38,'Score Data Entry'!$L:$M,2,FALSE),"")</f>
        <v/>
      </c>
      <c r="AG38" s="86" t="str">
        <f>IFERROR(VLOOKUP(AG$1&amp;$B38,'Score Data Entry'!$L:$M,2,FALSE),"")</f>
        <v/>
      </c>
      <c r="AH38" s="86" t="str">
        <f>IFERROR(VLOOKUP(AH$1&amp;$B38,'Score Data Entry'!$L:$M,2,FALSE),"")</f>
        <v/>
      </c>
      <c r="AI38" s="83">
        <v>0</v>
      </c>
      <c r="AJ38" s="83">
        <v>0</v>
      </c>
      <c r="AK38" s="83">
        <v>0</v>
      </c>
      <c r="AL38" s="83">
        <v>0</v>
      </c>
      <c r="AM38" s="83">
        <v>0</v>
      </c>
      <c r="AN38" s="83">
        <v>0</v>
      </c>
      <c r="AO38" s="83">
        <v>0</v>
      </c>
      <c r="AP38" s="83">
        <v>0</v>
      </c>
      <c r="AQ38" s="84">
        <f t="shared" si="2"/>
        <v>6</v>
      </c>
      <c r="AR38" s="85">
        <f t="shared" si="3"/>
        <v>6</v>
      </c>
    </row>
    <row r="39" spans="1:44" ht="15.6" x14ac:dyDescent="0.3">
      <c r="A39" s="91" t="s">
        <v>605</v>
      </c>
      <c r="B39" s="93" t="s">
        <v>604</v>
      </c>
      <c r="C39" s="86" t="str">
        <f>IFERROR(VLOOKUP(C$1&amp;$B39,'Score Data Entry'!$L:$M,2,FALSE),"")</f>
        <v/>
      </c>
      <c r="D39" s="86" t="str">
        <f>IFERROR(VLOOKUP(D$1&amp;$B39,'Score Data Entry'!$L:$M,2,FALSE),"")</f>
        <v/>
      </c>
      <c r="E39" s="86" t="str">
        <f>IFERROR(VLOOKUP(E$1&amp;$B39,'Score Data Entry'!$L:$M,2,FALSE),"")</f>
        <v/>
      </c>
      <c r="F39" s="86" t="str">
        <f>IFERROR(VLOOKUP(F$1&amp;$B39,'Score Data Entry'!$L:$M,2,FALSE),"")</f>
        <v/>
      </c>
      <c r="G39" s="86" t="str">
        <f>IFERROR(VLOOKUP(G$1&amp;$B39,'Score Data Entry'!$L:$M,2,FALSE),"")</f>
        <v/>
      </c>
      <c r="H39" s="86" t="str">
        <f>IFERROR(VLOOKUP(H$1&amp;$B39,'Score Data Entry'!$L:$M,2,FALSE),"")</f>
        <v/>
      </c>
      <c r="I39" s="86" t="str">
        <f>IFERROR(VLOOKUP(I$1&amp;$B39,'Score Data Entry'!$L:$M,2,FALSE),"")</f>
        <v/>
      </c>
      <c r="J39" s="86" t="str">
        <f>IFERROR(VLOOKUP(J$1&amp;$B39,'Score Data Entry'!$L:$M,2,FALSE),"")</f>
        <v/>
      </c>
      <c r="K39" s="86" t="str">
        <f>IFERROR(VLOOKUP(K$1&amp;$B39,'Score Data Entry'!$L:$M,2,FALSE),"")</f>
        <v/>
      </c>
      <c r="L39" s="86" t="str">
        <f>IFERROR(VLOOKUP(L$1&amp;$B39,'Score Data Entry'!$L:$M,2,FALSE),"")</f>
        <v/>
      </c>
      <c r="M39" s="86" t="str">
        <f>IFERROR(VLOOKUP(M$1&amp;$B39,'Score Data Entry'!$L:$M,2,FALSE),"")</f>
        <v/>
      </c>
      <c r="N39" s="86">
        <f>IFERROR(VLOOKUP(N$1&amp;$B39,'Score Data Entry'!$L:$M,2,FALSE),"")</f>
        <v>6</v>
      </c>
      <c r="O39" s="86" t="str">
        <f>IFERROR(VLOOKUP(O$1&amp;$B39,'Score Data Entry'!$L:$M,2,FALSE),"")</f>
        <v/>
      </c>
      <c r="P39" s="86" t="str">
        <f>IFERROR(VLOOKUP(P$1&amp;$B39,'Score Data Entry'!$L:$M,2,FALSE),"")</f>
        <v/>
      </c>
      <c r="Q39" s="86" t="str">
        <f>IFERROR(VLOOKUP(Q$1&amp;$B39,'Score Data Entry'!$L:$M,2,FALSE),"")</f>
        <v/>
      </c>
      <c r="R39" s="86" t="str">
        <f>IFERROR(VLOOKUP(R$1&amp;$B39,'Score Data Entry'!$L:$M,2,FALSE),"")</f>
        <v/>
      </c>
      <c r="S39" s="86" t="str">
        <f>IFERROR(VLOOKUP(S$1&amp;$B39,'Score Data Entry'!$L:$M,2,FALSE),"")</f>
        <v/>
      </c>
      <c r="T39" s="86" t="str">
        <f>IFERROR(VLOOKUP(T$1&amp;$B39,'Score Data Entry'!$L:$M,2,FALSE),"")</f>
        <v/>
      </c>
      <c r="U39" s="86" t="str">
        <f>IFERROR(VLOOKUP(U$1&amp;$B39,'Score Data Entry'!$L:$M,2,FALSE),"")</f>
        <v/>
      </c>
      <c r="V39" s="86" t="str">
        <f>IFERROR(VLOOKUP(V$1&amp;$B39,'Score Data Entry'!$L:$M,2,FALSE),"")</f>
        <v/>
      </c>
      <c r="W39" s="86" t="str">
        <f>IFERROR(VLOOKUP(W$1&amp;$B39,'Score Data Entry'!$L:$M,2,FALSE),"")</f>
        <v/>
      </c>
      <c r="X39" s="86" t="str">
        <f>IFERROR(VLOOKUP(X$1&amp;$B39,'Score Data Entry'!$L:$M,2,FALSE),"")</f>
        <v/>
      </c>
      <c r="Y39" s="86" t="str">
        <f>IFERROR(VLOOKUP(Y$1&amp;$B39,'Score Data Entry'!$L:$M,2,FALSE),"")</f>
        <v/>
      </c>
      <c r="Z39" s="86" t="str">
        <f>IFERROR(VLOOKUP(Z$1&amp;$B39,'Score Data Entry'!$L:$M,2,FALSE),"")</f>
        <v/>
      </c>
      <c r="AA39" s="86" t="str">
        <f>IFERROR(VLOOKUP(AA$1&amp;$B39,'Score Data Entry'!$L:$M,2,FALSE),"")</f>
        <v/>
      </c>
      <c r="AB39" s="86" t="str">
        <f>IFERROR(VLOOKUP(AB$1&amp;$B39,'Score Data Entry'!$L:$M,2,FALSE),"")</f>
        <v/>
      </c>
      <c r="AC39" s="86" t="str">
        <f>IFERROR(VLOOKUP(AC$1&amp;$B39,'Score Data Entry'!$L:$M,2,FALSE),"")</f>
        <v/>
      </c>
      <c r="AD39" s="86" t="str">
        <f>IFERROR(VLOOKUP(AD$1&amp;$B39,'Score Data Entry'!$L:$M,2,FALSE),"")</f>
        <v/>
      </c>
      <c r="AE39" s="86" t="str">
        <f>IFERROR(VLOOKUP(AE$1&amp;$B39,'Score Data Entry'!$L:$M,2,FALSE),"")</f>
        <v/>
      </c>
      <c r="AF39" s="86" t="str">
        <f>IFERROR(VLOOKUP(AF$1&amp;$B39,'Score Data Entry'!$L:$M,2,FALSE),"")</f>
        <v/>
      </c>
      <c r="AG39" s="86" t="str">
        <f>IFERROR(VLOOKUP(AG$1&amp;$B39,'Score Data Entry'!$L:$M,2,FALSE),"")</f>
        <v/>
      </c>
      <c r="AH39" s="86" t="str">
        <f>IFERROR(VLOOKUP(AH$1&amp;$B39,'Score Data Entry'!$L:$M,2,FALSE),"")</f>
        <v/>
      </c>
      <c r="AI39" s="83">
        <v>0</v>
      </c>
      <c r="AJ39" s="83">
        <v>0</v>
      </c>
      <c r="AK39" s="83">
        <v>0</v>
      </c>
      <c r="AL39" s="83">
        <v>0</v>
      </c>
      <c r="AM39" s="83">
        <v>0</v>
      </c>
      <c r="AN39" s="83">
        <v>0</v>
      </c>
      <c r="AO39" s="83">
        <v>0</v>
      </c>
      <c r="AP39" s="83">
        <v>0</v>
      </c>
      <c r="AQ39" s="84">
        <f t="shared" si="2"/>
        <v>6</v>
      </c>
      <c r="AR39" s="85">
        <f t="shared" si="3"/>
        <v>6</v>
      </c>
    </row>
    <row r="40" spans="1:44" ht="15.6" x14ac:dyDescent="0.3">
      <c r="A40" s="91" t="s">
        <v>313</v>
      </c>
      <c r="B40" s="93" t="s">
        <v>444</v>
      </c>
      <c r="C40" s="86" t="str">
        <f>IFERROR(VLOOKUP(C$1&amp;$B40,'Score Data Entry'!$L:$M,2,FALSE),"")</f>
        <v/>
      </c>
      <c r="D40" s="86" t="str">
        <f>IFERROR(VLOOKUP(D$1&amp;$B40,'Score Data Entry'!$L:$M,2,FALSE),"")</f>
        <v/>
      </c>
      <c r="E40" s="86" t="str">
        <f>IFERROR(VLOOKUP(E$1&amp;$B40,'Score Data Entry'!$L:$M,2,FALSE),"")</f>
        <v/>
      </c>
      <c r="F40" s="86" t="str">
        <f>IFERROR(VLOOKUP(F$1&amp;$B40,'Score Data Entry'!$L:$M,2,FALSE),"")</f>
        <v/>
      </c>
      <c r="G40" s="86" t="str">
        <f>IFERROR(VLOOKUP(G$1&amp;$B40,'Score Data Entry'!$L:$M,2,FALSE),"")</f>
        <v/>
      </c>
      <c r="H40" s="86" t="str">
        <f>IFERROR(VLOOKUP(H$1&amp;$B40,'Score Data Entry'!$L:$M,2,FALSE),"")</f>
        <v/>
      </c>
      <c r="I40" s="86" t="str">
        <f>IFERROR(VLOOKUP(I$1&amp;$B40,'Score Data Entry'!$L:$M,2,FALSE),"")</f>
        <v/>
      </c>
      <c r="J40" s="86" t="str">
        <f>IFERROR(VLOOKUP(J$1&amp;$B40,'Score Data Entry'!$L:$M,2,FALSE),"")</f>
        <v/>
      </c>
      <c r="K40" s="86" t="str">
        <f>IFERROR(VLOOKUP(K$1&amp;$B40,'Score Data Entry'!$L:$M,2,FALSE),"")</f>
        <v/>
      </c>
      <c r="L40" s="86" t="str">
        <f>IFERROR(VLOOKUP(L$1&amp;$B40,'Score Data Entry'!$L:$M,2,FALSE),"")</f>
        <v/>
      </c>
      <c r="M40" s="86" t="str">
        <f>IFERROR(VLOOKUP(M$1&amp;$B40,'Score Data Entry'!$L:$M,2,FALSE),"")</f>
        <v/>
      </c>
      <c r="N40" s="86" t="str">
        <f>IFERROR(VLOOKUP(N$1&amp;$B40,'Score Data Entry'!$L:$M,2,FALSE),"")</f>
        <v/>
      </c>
      <c r="O40" s="86" t="str">
        <f>IFERROR(VLOOKUP(O$1&amp;$B40,'Score Data Entry'!$L:$M,2,FALSE),"")</f>
        <v/>
      </c>
      <c r="P40" s="86" t="str">
        <f>IFERROR(VLOOKUP(P$1&amp;$B40,'Score Data Entry'!$L:$M,2,FALSE),"")</f>
        <v/>
      </c>
      <c r="Q40" s="86" t="str">
        <f>IFERROR(VLOOKUP(Q$1&amp;$B40,'Score Data Entry'!$L:$M,2,FALSE),"")</f>
        <v/>
      </c>
      <c r="R40" s="86">
        <f>IFERROR(VLOOKUP(R$1&amp;$B40,'Score Data Entry'!$L:$M,2,FALSE),"")</f>
        <v>6</v>
      </c>
      <c r="S40" s="86" t="str">
        <f>IFERROR(VLOOKUP(S$1&amp;$B40,'Score Data Entry'!$L:$M,2,FALSE),"")</f>
        <v/>
      </c>
      <c r="T40" s="86" t="str">
        <f>IFERROR(VLOOKUP(T$1&amp;$B40,'Score Data Entry'!$L:$M,2,FALSE),"")</f>
        <v/>
      </c>
      <c r="U40" s="86" t="str">
        <f>IFERROR(VLOOKUP(U$1&amp;$B40,'Score Data Entry'!$L:$M,2,FALSE),"")</f>
        <v/>
      </c>
      <c r="V40" s="86" t="str">
        <f>IFERROR(VLOOKUP(V$1&amp;$B40,'Score Data Entry'!$L:$M,2,FALSE),"")</f>
        <v/>
      </c>
      <c r="W40" s="86" t="str">
        <f>IFERROR(VLOOKUP(W$1&amp;$B40,'Score Data Entry'!$L:$M,2,FALSE),"")</f>
        <v/>
      </c>
      <c r="X40" s="86" t="str">
        <f>IFERROR(VLOOKUP(X$1&amp;$B40,'Score Data Entry'!$L:$M,2,FALSE),"")</f>
        <v/>
      </c>
      <c r="Y40" s="86" t="str">
        <f>IFERROR(VLOOKUP(Y$1&amp;$B40,'Score Data Entry'!$L:$M,2,FALSE),"")</f>
        <v/>
      </c>
      <c r="Z40" s="86" t="str">
        <f>IFERROR(VLOOKUP(Z$1&amp;$B40,'Score Data Entry'!$L:$M,2,FALSE),"")</f>
        <v/>
      </c>
      <c r="AA40" s="86" t="str">
        <f>IFERROR(VLOOKUP(AA$1&amp;$B40,'Score Data Entry'!$L:$M,2,FALSE),"")</f>
        <v/>
      </c>
      <c r="AB40" s="86" t="str">
        <f>IFERROR(VLOOKUP(AB$1&amp;$B40,'Score Data Entry'!$L:$M,2,FALSE),"")</f>
        <v/>
      </c>
      <c r="AC40" s="86" t="str">
        <f>IFERROR(VLOOKUP(AC$1&amp;$B40,'Score Data Entry'!$L:$M,2,FALSE),"")</f>
        <v/>
      </c>
      <c r="AD40" s="86" t="str">
        <f>IFERROR(VLOOKUP(AD$1&amp;$B40,'Score Data Entry'!$L:$M,2,FALSE),"")</f>
        <v/>
      </c>
      <c r="AE40" s="86" t="str">
        <f>IFERROR(VLOOKUP(AE$1&amp;$B40,'Score Data Entry'!$L:$M,2,FALSE),"")</f>
        <v/>
      </c>
      <c r="AF40" s="86" t="str">
        <f>IFERROR(VLOOKUP(AF$1&amp;$B40,'Score Data Entry'!$L:$M,2,FALSE),"")</f>
        <v/>
      </c>
      <c r="AG40" s="86" t="str">
        <f>IFERROR(VLOOKUP(AG$1&amp;$B40,'Score Data Entry'!$L:$M,2,FALSE),"")</f>
        <v/>
      </c>
      <c r="AH40" s="86" t="str">
        <f>IFERROR(VLOOKUP(AH$1&amp;$B40,'Score Data Entry'!$L:$M,2,FALSE),"")</f>
        <v/>
      </c>
      <c r="AI40" s="83">
        <v>0</v>
      </c>
      <c r="AJ40" s="83">
        <v>0</v>
      </c>
      <c r="AK40" s="83">
        <v>0</v>
      </c>
      <c r="AL40" s="83">
        <v>0</v>
      </c>
      <c r="AM40" s="83">
        <v>0</v>
      </c>
      <c r="AN40" s="83">
        <v>0</v>
      </c>
      <c r="AO40" s="83">
        <v>0</v>
      </c>
      <c r="AP40" s="83">
        <v>0</v>
      </c>
      <c r="AQ40" s="84">
        <f t="shared" si="2"/>
        <v>6</v>
      </c>
      <c r="AR40" s="85">
        <f t="shared" si="3"/>
        <v>6</v>
      </c>
    </row>
    <row r="41" spans="1:44" ht="15.6" x14ac:dyDescent="0.3">
      <c r="A41" s="91" t="s">
        <v>273</v>
      </c>
      <c r="B41" s="93" t="s">
        <v>544</v>
      </c>
      <c r="C41" s="86" t="str">
        <f>IFERROR(VLOOKUP(C$1&amp;$B41,'Score Data Entry'!$L:$M,2,FALSE),"")</f>
        <v/>
      </c>
      <c r="D41" s="86" t="str">
        <f>IFERROR(VLOOKUP(D$1&amp;$B41,'Score Data Entry'!$L:$M,2,FALSE),"")</f>
        <v/>
      </c>
      <c r="E41" s="86" t="str">
        <f>IFERROR(VLOOKUP(E$1&amp;$B41,'Score Data Entry'!$L:$M,2,FALSE),"")</f>
        <v/>
      </c>
      <c r="F41" s="86" t="str">
        <f>IFERROR(VLOOKUP(F$1&amp;$B41,'Score Data Entry'!$L:$M,2,FALSE),"")</f>
        <v/>
      </c>
      <c r="G41" s="86" t="str">
        <f>IFERROR(VLOOKUP(G$1&amp;$B41,'Score Data Entry'!$L:$M,2,FALSE),"")</f>
        <v/>
      </c>
      <c r="H41" s="86" t="str">
        <f>IFERROR(VLOOKUP(H$1&amp;$B41,'Score Data Entry'!$L:$M,2,FALSE),"")</f>
        <v/>
      </c>
      <c r="I41" s="86" t="str">
        <f>IFERROR(VLOOKUP(I$1&amp;$B41,'Score Data Entry'!$L:$M,2,FALSE),"")</f>
        <v/>
      </c>
      <c r="J41" s="86" t="str">
        <f>IFERROR(VLOOKUP(J$1&amp;$B41,'Score Data Entry'!$L:$M,2,FALSE),"")</f>
        <v/>
      </c>
      <c r="K41" s="86" t="str">
        <f>IFERROR(VLOOKUP(K$1&amp;$B41,'Score Data Entry'!$L:$M,2,FALSE),"")</f>
        <v/>
      </c>
      <c r="L41" s="86" t="str">
        <f>IFERROR(VLOOKUP(L$1&amp;$B41,'Score Data Entry'!$L:$M,2,FALSE),"")</f>
        <v/>
      </c>
      <c r="M41" s="86" t="str">
        <f>IFERROR(VLOOKUP(M$1&amp;$B41,'Score Data Entry'!$L:$M,2,FALSE),"")</f>
        <v/>
      </c>
      <c r="N41" s="86" t="str">
        <f>IFERROR(VLOOKUP(N$1&amp;$B41,'Score Data Entry'!$L:$M,2,FALSE),"")</f>
        <v/>
      </c>
      <c r="O41" s="86" t="str">
        <f>IFERROR(VLOOKUP(O$1&amp;$B41,'Score Data Entry'!$L:$M,2,FALSE),"")</f>
        <v/>
      </c>
      <c r="P41" s="86">
        <f>IFERROR(VLOOKUP(P$1&amp;$B41,'Score Data Entry'!$L:$M,2,FALSE),"")</f>
        <v>6</v>
      </c>
      <c r="Q41" s="86" t="str">
        <f>IFERROR(VLOOKUP(Q$1&amp;$B41,'Score Data Entry'!$L:$M,2,FALSE),"")</f>
        <v/>
      </c>
      <c r="R41" s="86" t="str">
        <f>IFERROR(VLOOKUP(R$1&amp;$B41,'Score Data Entry'!$L:$M,2,FALSE),"")</f>
        <v/>
      </c>
      <c r="S41" s="86" t="str">
        <f>IFERROR(VLOOKUP(S$1&amp;$B41,'Score Data Entry'!$L:$M,2,FALSE),"")</f>
        <v/>
      </c>
      <c r="T41" s="86" t="str">
        <f>IFERROR(VLOOKUP(T$1&amp;$B41,'Score Data Entry'!$L:$M,2,FALSE),"")</f>
        <v/>
      </c>
      <c r="U41" s="86" t="str">
        <f>IFERROR(VLOOKUP(U$1&amp;$B41,'Score Data Entry'!$L:$M,2,FALSE),"")</f>
        <v/>
      </c>
      <c r="V41" s="86" t="str">
        <f>IFERROR(VLOOKUP(V$1&amp;$B41,'Score Data Entry'!$L:$M,2,FALSE),"")</f>
        <v/>
      </c>
      <c r="W41" s="86" t="str">
        <f>IFERROR(VLOOKUP(W$1&amp;$B41,'Score Data Entry'!$L:$M,2,FALSE),"")</f>
        <v/>
      </c>
      <c r="X41" s="86" t="str">
        <f>IFERROR(VLOOKUP(X$1&amp;$B41,'Score Data Entry'!$L:$M,2,FALSE),"")</f>
        <v/>
      </c>
      <c r="Y41" s="86" t="str">
        <f>IFERROR(VLOOKUP(Y$1&amp;$B41,'Score Data Entry'!$L:$M,2,FALSE),"")</f>
        <v/>
      </c>
      <c r="Z41" s="86" t="str">
        <f>IFERROR(VLOOKUP(Z$1&amp;$B41,'Score Data Entry'!$L:$M,2,FALSE),"")</f>
        <v/>
      </c>
      <c r="AA41" s="86" t="str">
        <f>IFERROR(VLOOKUP(AA$1&amp;$B41,'Score Data Entry'!$L:$M,2,FALSE),"")</f>
        <v/>
      </c>
      <c r="AB41" s="86" t="str">
        <f>IFERROR(VLOOKUP(AB$1&amp;$B41,'Score Data Entry'!$L:$M,2,FALSE),"")</f>
        <v/>
      </c>
      <c r="AC41" s="86" t="str">
        <f>IFERROR(VLOOKUP(AC$1&amp;$B41,'Score Data Entry'!$L:$M,2,FALSE),"")</f>
        <v/>
      </c>
      <c r="AD41" s="86" t="str">
        <f>IFERROR(VLOOKUP(AD$1&amp;$B41,'Score Data Entry'!$L:$M,2,FALSE),"")</f>
        <v/>
      </c>
      <c r="AE41" s="86" t="str">
        <f>IFERROR(VLOOKUP(AE$1&amp;$B41,'Score Data Entry'!$L:$M,2,FALSE),"")</f>
        <v/>
      </c>
      <c r="AF41" s="86" t="str">
        <f>IFERROR(VLOOKUP(AF$1&amp;$B41,'Score Data Entry'!$L:$M,2,FALSE),"")</f>
        <v/>
      </c>
      <c r="AG41" s="86" t="str">
        <f>IFERROR(VLOOKUP(AG$1&amp;$B41,'Score Data Entry'!$L:$M,2,FALSE),"")</f>
        <v/>
      </c>
      <c r="AH41" s="86" t="str">
        <f>IFERROR(VLOOKUP(AH$1&amp;$B41,'Score Data Entry'!$L:$M,2,FALSE),"")</f>
        <v/>
      </c>
      <c r="AI41" s="83">
        <v>0</v>
      </c>
      <c r="AJ41" s="83">
        <v>0</v>
      </c>
      <c r="AK41" s="83">
        <v>0</v>
      </c>
      <c r="AL41" s="83">
        <v>0</v>
      </c>
      <c r="AM41" s="83">
        <v>0</v>
      </c>
      <c r="AN41" s="83">
        <v>0</v>
      </c>
      <c r="AO41" s="83">
        <v>0</v>
      </c>
      <c r="AP41" s="83">
        <v>0</v>
      </c>
      <c r="AQ41" s="84">
        <f t="shared" si="2"/>
        <v>6</v>
      </c>
      <c r="AR41" s="85">
        <f t="shared" si="3"/>
        <v>6</v>
      </c>
    </row>
    <row r="42" spans="1:44" ht="15.6" x14ac:dyDescent="0.3">
      <c r="A42" s="91" t="s">
        <v>578</v>
      </c>
      <c r="B42" s="93" t="s">
        <v>577</v>
      </c>
      <c r="C42" s="86" t="str">
        <f>IFERROR(VLOOKUP(C$1&amp;$B42,'Score Data Entry'!$L:$M,2,FALSE),"")</f>
        <v/>
      </c>
      <c r="D42" s="86" t="str">
        <f>IFERROR(VLOOKUP(D$1&amp;$B42,'Score Data Entry'!$L:$M,2,FALSE),"")</f>
        <v/>
      </c>
      <c r="E42" s="86">
        <f>IFERROR(VLOOKUP(E$1&amp;$B42,'Score Data Entry'!$L:$M,2,FALSE),"")</f>
        <v>1</v>
      </c>
      <c r="F42" s="86" t="str">
        <f>IFERROR(VLOOKUP(F$1&amp;$B42,'Score Data Entry'!$L:$M,2,FALSE),"")</f>
        <v/>
      </c>
      <c r="G42" s="86" t="str">
        <f>IFERROR(VLOOKUP(G$1&amp;$B42,'Score Data Entry'!$L:$M,2,FALSE),"")</f>
        <v/>
      </c>
      <c r="H42" s="86" t="str">
        <f>IFERROR(VLOOKUP(H$1&amp;$B42,'Score Data Entry'!$L:$M,2,FALSE),"")</f>
        <v/>
      </c>
      <c r="I42" s="86" t="str">
        <f>IFERROR(VLOOKUP(I$1&amp;$B42,'Score Data Entry'!$L:$M,2,FALSE),"")</f>
        <v/>
      </c>
      <c r="J42" s="86" t="str">
        <f>IFERROR(VLOOKUP(J$1&amp;$B42,'Score Data Entry'!$L:$M,2,FALSE),"")</f>
        <v/>
      </c>
      <c r="K42" s="86" t="str">
        <f>IFERROR(VLOOKUP(K$1&amp;$B42,'Score Data Entry'!$L:$M,2,FALSE),"")</f>
        <v/>
      </c>
      <c r="L42" s="86">
        <f>IFERROR(VLOOKUP(L$1&amp;$B42,'Score Data Entry'!$L:$M,2,FALSE),"")</f>
        <v>2</v>
      </c>
      <c r="M42" s="86" t="str">
        <f>IFERROR(VLOOKUP(M$1&amp;$B42,'Score Data Entry'!$L:$M,2,FALSE),"")</f>
        <v/>
      </c>
      <c r="N42" s="86" t="str">
        <f>IFERROR(VLOOKUP(N$1&amp;$B42,'Score Data Entry'!$L:$M,2,FALSE),"")</f>
        <v/>
      </c>
      <c r="O42" s="86" t="str">
        <f>IFERROR(VLOOKUP(O$1&amp;$B42,'Score Data Entry'!$L:$M,2,FALSE),"")</f>
        <v/>
      </c>
      <c r="P42" s="86" t="str">
        <f>IFERROR(VLOOKUP(P$1&amp;$B42,'Score Data Entry'!$L:$M,2,FALSE),"")</f>
        <v/>
      </c>
      <c r="Q42" s="86" t="str">
        <f>IFERROR(VLOOKUP(Q$1&amp;$B42,'Score Data Entry'!$L:$M,2,FALSE),"")</f>
        <v/>
      </c>
      <c r="R42" s="86" t="str">
        <f>IFERROR(VLOOKUP(R$1&amp;$B42,'Score Data Entry'!$L:$M,2,FALSE),"")</f>
        <v/>
      </c>
      <c r="S42" s="86" t="str">
        <f>IFERROR(VLOOKUP(S$1&amp;$B42,'Score Data Entry'!$L:$M,2,FALSE),"")</f>
        <v/>
      </c>
      <c r="T42" s="86" t="str">
        <f>IFERROR(VLOOKUP(T$1&amp;$B42,'Score Data Entry'!$L:$M,2,FALSE),"")</f>
        <v/>
      </c>
      <c r="U42" s="86" t="str">
        <f>IFERROR(VLOOKUP(U$1&amp;$B42,'Score Data Entry'!$L:$M,2,FALSE),"")</f>
        <v/>
      </c>
      <c r="V42" s="86" t="str">
        <f>IFERROR(VLOOKUP(V$1&amp;$B42,'Score Data Entry'!$L:$M,2,FALSE),"")</f>
        <v/>
      </c>
      <c r="W42" s="86" t="str">
        <f>IFERROR(VLOOKUP(W$1&amp;$B42,'Score Data Entry'!$L:$M,2,FALSE),"")</f>
        <v/>
      </c>
      <c r="X42" s="86" t="str">
        <f>IFERROR(VLOOKUP(X$1&amp;$B42,'Score Data Entry'!$L:$M,2,FALSE),"")</f>
        <v/>
      </c>
      <c r="Y42" s="86" t="str">
        <f>IFERROR(VLOOKUP(Y$1&amp;$B42,'Score Data Entry'!$L:$M,2,FALSE),"")</f>
        <v/>
      </c>
      <c r="Z42" s="86">
        <f>IFERROR(VLOOKUP(Z$1&amp;$B42,'Score Data Entry'!$L:$M,2,FALSE),"")</f>
        <v>1</v>
      </c>
      <c r="AA42" s="86" t="str">
        <f>IFERROR(VLOOKUP(AA$1&amp;$B42,'Score Data Entry'!$L:$M,2,FALSE),"")</f>
        <v/>
      </c>
      <c r="AB42" s="86" t="str">
        <f>IFERROR(VLOOKUP(AB$1&amp;$B42,'Score Data Entry'!$L:$M,2,FALSE),"")</f>
        <v/>
      </c>
      <c r="AC42" s="86" t="str">
        <f>IFERROR(VLOOKUP(AC$1&amp;$B42,'Score Data Entry'!$L:$M,2,FALSE),"")</f>
        <v/>
      </c>
      <c r="AD42" s="86" t="str">
        <f>IFERROR(VLOOKUP(AD$1&amp;$B42,'Score Data Entry'!$L:$M,2,FALSE),"")</f>
        <v/>
      </c>
      <c r="AE42" s="86" t="str">
        <f>IFERROR(VLOOKUP(AE$1&amp;$B42,'Score Data Entry'!$L:$M,2,FALSE),"")</f>
        <v/>
      </c>
      <c r="AF42" s="86" t="str">
        <f>IFERROR(VLOOKUP(AF$1&amp;$B42,'Score Data Entry'!$L:$M,2,FALSE),"")</f>
        <v/>
      </c>
      <c r="AG42" s="86">
        <f>IFERROR(VLOOKUP(AG$1&amp;$B42,'Score Data Entry'!$L:$M,2,FALSE),"")</f>
        <v>2</v>
      </c>
      <c r="AH42" s="86" t="str">
        <f>IFERROR(VLOOKUP(AH$1&amp;$B42,'Score Data Entry'!$L:$M,2,FALSE),"")</f>
        <v/>
      </c>
      <c r="AI42" s="83">
        <v>0</v>
      </c>
      <c r="AJ42" s="83">
        <v>0</v>
      </c>
      <c r="AK42" s="83">
        <v>0</v>
      </c>
      <c r="AL42" s="83">
        <v>0</v>
      </c>
      <c r="AM42" s="83">
        <v>0</v>
      </c>
      <c r="AN42" s="83">
        <v>0</v>
      </c>
      <c r="AO42" s="83">
        <v>0</v>
      </c>
      <c r="AP42" s="83">
        <v>0</v>
      </c>
      <c r="AQ42" s="84">
        <f t="shared" si="2"/>
        <v>6</v>
      </c>
      <c r="AR42" s="85">
        <f t="shared" si="3"/>
        <v>6</v>
      </c>
    </row>
    <row r="43" spans="1:44" ht="15.6" x14ac:dyDescent="0.3">
      <c r="A43" s="91" t="s">
        <v>392</v>
      </c>
      <c r="B43" s="93" t="s">
        <v>543</v>
      </c>
      <c r="C43" s="86" t="str">
        <f>IFERROR(VLOOKUP(C$1&amp;$B43,'Score Data Entry'!$L:$M,2,FALSE),"")</f>
        <v/>
      </c>
      <c r="D43" s="86" t="str">
        <f>IFERROR(VLOOKUP(D$1&amp;$B43,'Score Data Entry'!$L:$M,2,FALSE),"")</f>
        <v/>
      </c>
      <c r="E43" s="86" t="str">
        <f>IFERROR(VLOOKUP(E$1&amp;$B43,'Score Data Entry'!$L:$M,2,FALSE),"")</f>
        <v/>
      </c>
      <c r="F43" s="86" t="str">
        <f>IFERROR(VLOOKUP(F$1&amp;$B43,'Score Data Entry'!$L:$M,2,FALSE),"")</f>
        <v/>
      </c>
      <c r="G43" s="86" t="str">
        <f>IFERROR(VLOOKUP(G$1&amp;$B43,'Score Data Entry'!$L:$M,2,FALSE),"")</f>
        <v/>
      </c>
      <c r="H43" s="86">
        <f>IFERROR(VLOOKUP(H$1&amp;$B43,'Score Data Entry'!$L:$M,2,FALSE),"")</f>
        <v>3</v>
      </c>
      <c r="I43" s="86" t="str">
        <f>IFERROR(VLOOKUP(I$1&amp;$B43,'Score Data Entry'!$L:$M,2,FALSE),"")</f>
        <v/>
      </c>
      <c r="J43" s="86" t="str">
        <f>IFERROR(VLOOKUP(J$1&amp;$B43,'Score Data Entry'!$L:$M,2,FALSE),"")</f>
        <v/>
      </c>
      <c r="K43" s="86" t="str">
        <f>IFERROR(VLOOKUP(K$1&amp;$B43,'Score Data Entry'!$L:$M,2,FALSE),"")</f>
        <v/>
      </c>
      <c r="L43" s="86" t="str">
        <f>IFERROR(VLOOKUP(L$1&amp;$B43,'Score Data Entry'!$L:$M,2,FALSE),"")</f>
        <v/>
      </c>
      <c r="M43" s="86" t="str">
        <f>IFERROR(VLOOKUP(M$1&amp;$B43,'Score Data Entry'!$L:$M,2,FALSE),"")</f>
        <v/>
      </c>
      <c r="N43" s="86" t="str">
        <f>IFERROR(VLOOKUP(N$1&amp;$B43,'Score Data Entry'!$L:$M,2,FALSE),"")</f>
        <v/>
      </c>
      <c r="O43" s="86">
        <f>IFERROR(VLOOKUP(O$1&amp;$B43,'Score Data Entry'!$L:$M,2,FALSE),"")</f>
        <v>1</v>
      </c>
      <c r="P43" s="86" t="str">
        <f>IFERROR(VLOOKUP(P$1&amp;$B43,'Score Data Entry'!$L:$M,2,FALSE),"")</f>
        <v/>
      </c>
      <c r="Q43" s="86" t="str">
        <f>IFERROR(VLOOKUP(Q$1&amp;$B43,'Score Data Entry'!$L:$M,2,FALSE),"")</f>
        <v/>
      </c>
      <c r="R43" s="86" t="str">
        <f>IFERROR(VLOOKUP(R$1&amp;$B43,'Score Data Entry'!$L:$M,2,FALSE),"")</f>
        <v/>
      </c>
      <c r="S43" s="86" t="str">
        <f>IFERROR(VLOOKUP(S$1&amp;$B43,'Score Data Entry'!$L:$M,2,FALSE),"")</f>
        <v/>
      </c>
      <c r="T43" s="86" t="str">
        <f>IFERROR(VLOOKUP(T$1&amp;$B43,'Score Data Entry'!$L:$M,2,FALSE),"")</f>
        <v/>
      </c>
      <c r="U43" s="86" t="str">
        <f>IFERROR(VLOOKUP(U$1&amp;$B43,'Score Data Entry'!$L:$M,2,FALSE),"")</f>
        <v/>
      </c>
      <c r="V43" s="86">
        <f>IFERROR(VLOOKUP(V$1&amp;$B43,'Score Data Entry'!$L:$M,2,FALSE),"")</f>
        <v>1</v>
      </c>
      <c r="W43" s="86" t="str">
        <f>IFERROR(VLOOKUP(W$1&amp;$B43,'Score Data Entry'!$L:$M,2,FALSE),"")</f>
        <v/>
      </c>
      <c r="X43" s="86" t="str">
        <f>IFERROR(VLOOKUP(X$1&amp;$B43,'Score Data Entry'!$L:$M,2,FALSE),"")</f>
        <v/>
      </c>
      <c r="Y43" s="86" t="str">
        <f>IFERROR(VLOOKUP(Y$1&amp;$B43,'Score Data Entry'!$L:$M,2,FALSE),"")</f>
        <v/>
      </c>
      <c r="Z43" s="86" t="str">
        <f>IFERROR(VLOOKUP(Z$1&amp;$B43,'Score Data Entry'!$L:$M,2,FALSE),"")</f>
        <v/>
      </c>
      <c r="AA43" s="86" t="str">
        <f>IFERROR(VLOOKUP(AA$1&amp;$B43,'Score Data Entry'!$L:$M,2,FALSE),"")</f>
        <v/>
      </c>
      <c r="AB43" s="86" t="str">
        <f>IFERROR(VLOOKUP(AB$1&amp;$B43,'Score Data Entry'!$L:$M,2,FALSE),"")</f>
        <v/>
      </c>
      <c r="AC43" s="86" t="str">
        <f>IFERROR(VLOOKUP(AC$1&amp;$B43,'Score Data Entry'!$L:$M,2,FALSE),"")</f>
        <v/>
      </c>
      <c r="AD43" s="86" t="str">
        <f>IFERROR(VLOOKUP(AD$1&amp;$B43,'Score Data Entry'!$L:$M,2,FALSE),"")</f>
        <v/>
      </c>
      <c r="AE43" s="86" t="str">
        <f>IFERROR(VLOOKUP(AE$1&amp;$B43,'Score Data Entry'!$L:$M,2,FALSE),"")</f>
        <v/>
      </c>
      <c r="AF43" s="86" t="str">
        <f>IFERROR(VLOOKUP(AF$1&amp;$B43,'Score Data Entry'!$L:$M,2,FALSE),"")</f>
        <v/>
      </c>
      <c r="AG43" s="86" t="str">
        <f>IFERROR(VLOOKUP(AG$1&amp;$B43,'Score Data Entry'!$L:$M,2,FALSE),"")</f>
        <v/>
      </c>
      <c r="AH43" s="86" t="str">
        <f>IFERROR(VLOOKUP(AH$1&amp;$B43,'Score Data Entry'!$L:$M,2,FALSE),"")</f>
        <v/>
      </c>
      <c r="AI43" s="83">
        <v>0</v>
      </c>
      <c r="AJ43" s="83">
        <v>0</v>
      </c>
      <c r="AK43" s="83">
        <v>0</v>
      </c>
      <c r="AL43" s="83">
        <v>0</v>
      </c>
      <c r="AM43" s="83">
        <v>0</v>
      </c>
      <c r="AN43" s="83">
        <v>0</v>
      </c>
      <c r="AO43" s="83">
        <v>0</v>
      </c>
      <c r="AP43" s="83">
        <v>0</v>
      </c>
      <c r="AQ43" s="84">
        <f t="shared" si="2"/>
        <v>5</v>
      </c>
      <c r="AR43" s="85">
        <f t="shared" si="3"/>
        <v>5</v>
      </c>
    </row>
    <row r="44" spans="1:44" ht="15.6" x14ac:dyDescent="0.3">
      <c r="A44" s="91" t="s">
        <v>338</v>
      </c>
      <c r="B44" s="93" t="s">
        <v>476</v>
      </c>
      <c r="C44" s="86" t="str">
        <f>IFERROR(VLOOKUP(C$1&amp;$B44,'Score Data Entry'!$L:$M,2,FALSE),"")</f>
        <v/>
      </c>
      <c r="D44" s="86" t="str">
        <f>IFERROR(VLOOKUP(D$1&amp;$B44,'Score Data Entry'!$L:$M,2,FALSE),"")</f>
        <v/>
      </c>
      <c r="E44" s="86" t="str">
        <f>IFERROR(VLOOKUP(E$1&amp;$B44,'Score Data Entry'!$L:$M,2,FALSE),"")</f>
        <v/>
      </c>
      <c r="F44" s="86">
        <f>IFERROR(VLOOKUP(F$1&amp;$B44,'Score Data Entry'!$L:$M,2,FALSE),"")</f>
        <v>3</v>
      </c>
      <c r="G44" s="86">
        <f>IFERROR(VLOOKUP(G$1&amp;$B44,'Score Data Entry'!$L:$M,2,FALSE),"")</f>
        <v>1</v>
      </c>
      <c r="H44" s="86" t="str">
        <f>IFERROR(VLOOKUP(H$1&amp;$B44,'Score Data Entry'!$L:$M,2,FALSE),"")</f>
        <v/>
      </c>
      <c r="I44" s="86" t="str">
        <f>IFERROR(VLOOKUP(I$1&amp;$B44,'Score Data Entry'!$L:$M,2,FALSE),"")</f>
        <v/>
      </c>
      <c r="J44" s="86" t="str">
        <f>IFERROR(VLOOKUP(J$1&amp;$B44,'Score Data Entry'!$L:$M,2,FALSE),"")</f>
        <v/>
      </c>
      <c r="K44" s="86" t="str">
        <f>IFERROR(VLOOKUP(K$1&amp;$B44,'Score Data Entry'!$L:$M,2,FALSE),"")</f>
        <v/>
      </c>
      <c r="L44" s="86" t="str">
        <f>IFERROR(VLOOKUP(L$1&amp;$B44,'Score Data Entry'!$L:$M,2,FALSE),"")</f>
        <v/>
      </c>
      <c r="M44" s="86" t="str">
        <f>IFERROR(VLOOKUP(M$1&amp;$B44,'Score Data Entry'!$L:$M,2,FALSE),"")</f>
        <v/>
      </c>
      <c r="N44" s="86" t="str">
        <f>IFERROR(VLOOKUP(N$1&amp;$B44,'Score Data Entry'!$L:$M,2,FALSE),"")</f>
        <v/>
      </c>
      <c r="O44" s="86" t="str">
        <f>IFERROR(VLOOKUP(O$1&amp;$B44,'Score Data Entry'!$L:$M,2,FALSE),"")</f>
        <v/>
      </c>
      <c r="P44" s="86" t="str">
        <f>IFERROR(VLOOKUP(P$1&amp;$B44,'Score Data Entry'!$L:$M,2,FALSE),"")</f>
        <v/>
      </c>
      <c r="Q44" s="86" t="str">
        <f>IFERROR(VLOOKUP(Q$1&amp;$B44,'Score Data Entry'!$L:$M,2,FALSE),"")</f>
        <v/>
      </c>
      <c r="R44" s="86" t="str">
        <f>IFERROR(VLOOKUP(R$1&amp;$B44,'Score Data Entry'!$L:$M,2,FALSE),"")</f>
        <v/>
      </c>
      <c r="S44" s="86" t="str">
        <f>IFERROR(VLOOKUP(S$1&amp;$B44,'Score Data Entry'!$L:$M,2,FALSE),"")</f>
        <v/>
      </c>
      <c r="T44" s="86" t="str">
        <f>IFERROR(VLOOKUP(T$1&amp;$B44,'Score Data Entry'!$L:$M,2,FALSE),"")</f>
        <v/>
      </c>
      <c r="U44" s="86" t="str">
        <f>IFERROR(VLOOKUP(U$1&amp;$B44,'Score Data Entry'!$L:$M,2,FALSE),"")</f>
        <v/>
      </c>
      <c r="V44" s="86" t="str">
        <f>IFERROR(VLOOKUP(V$1&amp;$B44,'Score Data Entry'!$L:$M,2,FALSE),"")</f>
        <v/>
      </c>
      <c r="W44" s="86" t="str">
        <f>IFERROR(VLOOKUP(W$1&amp;$B44,'Score Data Entry'!$L:$M,2,FALSE),"")</f>
        <v/>
      </c>
      <c r="X44" s="86" t="str">
        <f>IFERROR(VLOOKUP(X$1&amp;$B44,'Score Data Entry'!$L:$M,2,FALSE),"")</f>
        <v/>
      </c>
      <c r="Y44" s="86" t="str">
        <f>IFERROR(VLOOKUP(Y$1&amp;$B44,'Score Data Entry'!$L:$M,2,FALSE),"")</f>
        <v/>
      </c>
      <c r="Z44" s="86" t="str">
        <f>IFERROR(VLOOKUP(Z$1&amp;$B44,'Score Data Entry'!$L:$M,2,FALSE),"")</f>
        <v/>
      </c>
      <c r="AA44" s="86" t="str">
        <f>IFERROR(VLOOKUP(AA$1&amp;$B44,'Score Data Entry'!$L:$M,2,FALSE),"")</f>
        <v/>
      </c>
      <c r="AB44" s="86" t="str">
        <f>IFERROR(VLOOKUP(AB$1&amp;$B44,'Score Data Entry'!$L:$M,2,FALSE),"")</f>
        <v/>
      </c>
      <c r="AC44" s="86" t="str">
        <f>IFERROR(VLOOKUP(AC$1&amp;$B44,'Score Data Entry'!$L:$M,2,FALSE),"")</f>
        <v/>
      </c>
      <c r="AD44" s="86" t="str">
        <f>IFERROR(VLOOKUP(AD$1&amp;$B44,'Score Data Entry'!$L:$M,2,FALSE),"")</f>
        <v/>
      </c>
      <c r="AE44" s="86" t="str">
        <f>IFERROR(VLOOKUP(AE$1&amp;$B44,'Score Data Entry'!$L:$M,2,FALSE),"")</f>
        <v/>
      </c>
      <c r="AF44" s="86" t="str">
        <f>IFERROR(VLOOKUP(AF$1&amp;$B44,'Score Data Entry'!$L:$M,2,FALSE),"")</f>
        <v/>
      </c>
      <c r="AG44" s="86" t="str">
        <f>IFERROR(VLOOKUP(AG$1&amp;$B44,'Score Data Entry'!$L:$M,2,FALSE),"")</f>
        <v/>
      </c>
      <c r="AH44" s="86" t="str">
        <f>IFERROR(VLOOKUP(AH$1&amp;$B44,'Score Data Entry'!$L:$M,2,FALSE),"")</f>
        <v/>
      </c>
      <c r="AI44" s="83">
        <v>0</v>
      </c>
      <c r="AJ44" s="83">
        <v>0</v>
      </c>
      <c r="AK44" s="83">
        <v>0</v>
      </c>
      <c r="AL44" s="83">
        <v>0</v>
      </c>
      <c r="AM44" s="83">
        <v>0</v>
      </c>
      <c r="AN44" s="83">
        <v>0</v>
      </c>
      <c r="AO44" s="83">
        <v>0</v>
      </c>
      <c r="AP44" s="83">
        <v>0</v>
      </c>
      <c r="AQ44" s="84">
        <f t="shared" si="2"/>
        <v>4</v>
      </c>
      <c r="AR44" s="85">
        <f t="shared" si="3"/>
        <v>4</v>
      </c>
    </row>
    <row r="45" spans="1:44" ht="15.6" x14ac:dyDescent="0.3">
      <c r="A45" s="91" t="s">
        <v>394</v>
      </c>
      <c r="B45" s="93" t="s">
        <v>546</v>
      </c>
      <c r="C45" s="86" t="str">
        <f>IFERROR(VLOOKUP(C$1&amp;$B45,'Score Data Entry'!$L:$M,2,FALSE),"")</f>
        <v/>
      </c>
      <c r="D45" s="86" t="str">
        <f>IFERROR(VLOOKUP(D$1&amp;$B45,'Score Data Entry'!$L:$M,2,FALSE),"")</f>
        <v/>
      </c>
      <c r="E45" s="86" t="str">
        <f>IFERROR(VLOOKUP(E$1&amp;$B45,'Score Data Entry'!$L:$M,2,FALSE),"")</f>
        <v/>
      </c>
      <c r="F45" s="86" t="str">
        <f>IFERROR(VLOOKUP(F$1&amp;$B45,'Score Data Entry'!$L:$M,2,FALSE),"")</f>
        <v/>
      </c>
      <c r="G45" s="86">
        <f>IFERROR(VLOOKUP(G$1&amp;$B45,'Score Data Entry'!$L:$M,2,FALSE),"")</f>
        <v>2</v>
      </c>
      <c r="H45" s="86" t="str">
        <f>IFERROR(VLOOKUP(H$1&amp;$B45,'Score Data Entry'!$L:$M,2,FALSE),"")</f>
        <v/>
      </c>
      <c r="I45" s="86" t="str">
        <f>IFERROR(VLOOKUP(I$1&amp;$B45,'Score Data Entry'!$L:$M,2,FALSE),"")</f>
        <v/>
      </c>
      <c r="J45" s="86" t="str">
        <f>IFERROR(VLOOKUP(J$1&amp;$B45,'Score Data Entry'!$L:$M,2,FALSE),"")</f>
        <v/>
      </c>
      <c r="K45" s="86" t="str">
        <f>IFERROR(VLOOKUP(K$1&amp;$B45,'Score Data Entry'!$L:$M,2,FALSE),"")</f>
        <v/>
      </c>
      <c r="L45" s="86" t="str">
        <f>IFERROR(VLOOKUP(L$1&amp;$B45,'Score Data Entry'!$L:$M,2,FALSE),"")</f>
        <v/>
      </c>
      <c r="M45" s="86" t="str">
        <f>IFERROR(VLOOKUP(M$1&amp;$B45,'Score Data Entry'!$L:$M,2,FALSE),"")</f>
        <v/>
      </c>
      <c r="N45" s="86" t="str">
        <f>IFERROR(VLOOKUP(N$1&amp;$B45,'Score Data Entry'!$L:$M,2,FALSE),"")</f>
        <v/>
      </c>
      <c r="O45" s="86" t="str">
        <f>IFERROR(VLOOKUP(O$1&amp;$B45,'Score Data Entry'!$L:$M,2,FALSE),"")</f>
        <v/>
      </c>
      <c r="P45" s="86" t="str">
        <f>IFERROR(VLOOKUP(P$1&amp;$B45,'Score Data Entry'!$L:$M,2,FALSE),"")</f>
        <v/>
      </c>
      <c r="Q45" s="86" t="str">
        <f>IFERROR(VLOOKUP(Q$1&amp;$B45,'Score Data Entry'!$L:$M,2,FALSE),"")</f>
        <v/>
      </c>
      <c r="R45" s="86" t="str">
        <f>IFERROR(VLOOKUP(R$1&amp;$B45,'Score Data Entry'!$L:$M,2,FALSE),"")</f>
        <v/>
      </c>
      <c r="S45" s="86" t="str">
        <f>IFERROR(VLOOKUP(S$1&amp;$B45,'Score Data Entry'!$L:$M,2,FALSE),"")</f>
        <v/>
      </c>
      <c r="T45" s="86" t="str">
        <f>IFERROR(VLOOKUP(T$1&amp;$B45,'Score Data Entry'!$L:$M,2,FALSE),"")</f>
        <v/>
      </c>
      <c r="U45" s="86" t="str">
        <f>IFERROR(VLOOKUP(U$1&amp;$B45,'Score Data Entry'!$L:$M,2,FALSE),"")</f>
        <v/>
      </c>
      <c r="V45" s="86" t="str">
        <f>IFERROR(VLOOKUP(V$1&amp;$B45,'Score Data Entry'!$L:$M,2,FALSE),"")</f>
        <v/>
      </c>
      <c r="W45" s="86" t="str">
        <f>IFERROR(VLOOKUP(W$1&amp;$B45,'Score Data Entry'!$L:$M,2,FALSE),"")</f>
        <v/>
      </c>
      <c r="X45" s="86" t="str">
        <f>IFERROR(VLOOKUP(X$1&amp;$B45,'Score Data Entry'!$L:$M,2,FALSE),"")</f>
        <v/>
      </c>
      <c r="Y45" s="86" t="str">
        <f>IFERROR(VLOOKUP(Y$1&amp;$B45,'Score Data Entry'!$L:$M,2,FALSE),"")</f>
        <v/>
      </c>
      <c r="Z45" s="86" t="str">
        <f>IFERROR(VLOOKUP(Z$1&amp;$B45,'Score Data Entry'!$L:$M,2,FALSE),"")</f>
        <v/>
      </c>
      <c r="AA45" s="86">
        <f>IFERROR(VLOOKUP(AA$1&amp;$B45,'Score Data Entry'!$L:$M,2,FALSE),"")</f>
        <v>2</v>
      </c>
      <c r="AB45" s="86" t="str">
        <f>IFERROR(VLOOKUP(AB$1&amp;$B45,'Score Data Entry'!$L:$M,2,FALSE),"")</f>
        <v/>
      </c>
      <c r="AC45" s="86" t="str">
        <f>IFERROR(VLOOKUP(AC$1&amp;$B45,'Score Data Entry'!$L:$M,2,FALSE),"")</f>
        <v/>
      </c>
      <c r="AD45" s="86" t="str">
        <f>IFERROR(VLOOKUP(AD$1&amp;$B45,'Score Data Entry'!$L:$M,2,FALSE),"")</f>
        <v/>
      </c>
      <c r="AE45" s="86" t="str">
        <f>IFERROR(VLOOKUP(AE$1&amp;$B45,'Score Data Entry'!$L:$M,2,FALSE),"")</f>
        <v/>
      </c>
      <c r="AF45" s="86" t="str">
        <f>IFERROR(VLOOKUP(AF$1&amp;$B45,'Score Data Entry'!$L:$M,2,FALSE),"")</f>
        <v/>
      </c>
      <c r="AG45" s="86" t="str">
        <f>IFERROR(VLOOKUP(AG$1&amp;$B45,'Score Data Entry'!$L:$M,2,FALSE),"")</f>
        <v/>
      </c>
      <c r="AH45" s="86" t="str">
        <f>IFERROR(VLOOKUP(AH$1&amp;$B45,'Score Data Entry'!$L:$M,2,FALSE),"")</f>
        <v/>
      </c>
      <c r="AI45" s="83">
        <v>0</v>
      </c>
      <c r="AJ45" s="83">
        <v>0</v>
      </c>
      <c r="AK45" s="83">
        <v>0</v>
      </c>
      <c r="AL45" s="83">
        <v>0</v>
      </c>
      <c r="AM45" s="83">
        <v>0</v>
      </c>
      <c r="AN45" s="83">
        <v>0</v>
      </c>
      <c r="AO45" s="83">
        <v>0</v>
      </c>
      <c r="AP45" s="83">
        <v>0</v>
      </c>
      <c r="AQ45" s="84">
        <f t="shared" si="2"/>
        <v>4</v>
      </c>
      <c r="AR45" s="85">
        <f t="shared" si="3"/>
        <v>4</v>
      </c>
    </row>
    <row r="46" spans="1:44" ht="15.6" x14ac:dyDescent="0.3">
      <c r="A46" s="91" t="s">
        <v>601</v>
      </c>
      <c r="B46" s="93" t="s">
        <v>600</v>
      </c>
      <c r="C46" s="86" t="str">
        <f>IFERROR(VLOOKUP(C$1&amp;$B46,'Score Data Entry'!$L:$M,2,FALSE),"")</f>
        <v/>
      </c>
      <c r="D46" s="86" t="str">
        <f>IFERROR(VLOOKUP(D$1&amp;$B46,'Score Data Entry'!$L:$M,2,FALSE),"")</f>
        <v/>
      </c>
      <c r="E46" s="86" t="str">
        <f>IFERROR(VLOOKUP(E$1&amp;$B46,'Score Data Entry'!$L:$M,2,FALSE),"")</f>
        <v/>
      </c>
      <c r="F46" s="86" t="str">
        <f>IFERROR(VLOOKUP(F$1&amp;$B46,'Score Data Entry'!$L:$M,2,FALSE),"")</f>
        <v/>
      </c>
      <c r="G46" s="86" t="str">
        <f>IFERROR(VLOOKUP(G$1&amp;$B46,'Score Data Entry'!$L:$M,2,FALSE),"")</f>
        <v/>
      </c>
      <c r="H46" s="86" t="str">
        <f>IFERROR(VLOOKUP(H$1&amp;$B46,'Score Data Entry'!$L:$M,2,FALSE),"")</f>
        <v/>
      </c>
      <c r="I46" s="86" t="str">
        <f>IFERROR(VLOOKUP(I$1&amp;$B46,'Score Data Entry'!$L:$M,2,FALSE),"")</f>
        <v/>
      </c>
      <c r="J46" s="86" t="str">
        <f>IFERROR(VLOOKUP(J$1&amp;$B46,'Score Data Entry'!$L:$M,2,FALSE),"")</f>
        <v/>
      </c>
      <c r="K46" s="86" t="str">
        <f>IFERROR(VLOOKUP(K$1&amp;$B46,'Score Data Entry'!$L:$M,2,FALSE),"")</f>
        <v/>
      </c>
      <c r="L46" s="86" t="str">
        <f>IFERROR(VLOOKUP(L$1&amp;$B46,'Score Data Entry'!$L:$M,2,FALSE),"")</f>
        <v/>
      </c>
      <c r="M46" s="86" t="str">
        <f>IFERROR(VLOOKUP(M$1&amp;$B46,'Score Data Entry'!$L:$M,2,FALSE),"")</f>
        <v/>
      </c>
      <c r="N46" s="86" t="str">
        <f>IFERROR(VLOOKUP(N$1&amp;$B46,'Score Data Entry'!$L:$M,2,FALSE),"")</f>
        <v/>
      </c>
      <c r="O46" s="86" t="str">
        <f>IFERROR(VLOOKUP(O$1&amp;$B46,'Score Data Entry'!$L:$M,2,FALSE),"")</f>
        <v/>
      </c>
      <c r="P46" s="86" t="str">
        <f>IFERROR(VLOOKUP(P$1&amp;$B46,'Score Data Entry'!$L:$M,2,FALSE),"")</f>
        <v/>
      </c>
      <c r="Q46" s="86">
        <f>IFERROR(VLOOKUP(Q$1&amp;$B46,'Score Data Entry'!$L:$M,2,FALSE),"")</f>
        <v>3</v>
      </c>
      <c r="R46" s="86" t="str">
        <f>IFERROR(VLOOKUP(R$1&amp;$B46,'Score Data Entry'!$L:$M,2,FALSE),"")</f>
        <v/>
      </c>
      <c r="S46" s="86" t="str">
        <f>IFERROR(VLOOKUP(S$1&amp;$B46,'Score Data Entry'!$L:$M,2,FALSE),"")</f>
        <v/>
      </c>
      <c r="T46" s="86" t="str">
        <f>IFERROR(VLOOKUP(T$1&amp;$B46,'Score Data Entry'!$L:$M,2,FALSE),"")</f>
        <v/>
      </c>
      <c r="U46" s="86" t="str">
        <f>IFERROR(VLOOKUP(U$1&amp;$B46,'Score Data Entry'!$L:$M,2,FALSE),"")</f>
        <v/>
      </c>
      <c r="V46" s="86" t="str">
        <f>IFERROR(VLOOKUP(V$1&amp;$B46,'Score Data Entry'!$L:$M,2,FALSE),"")</f>
        <v/>
      </c>
      <c r="W46" s="86" t="str">
        <f>IFERROR(VLOOKUP(W$1&amp;$B46,'Score Data Entry'!$L:$M,2,FALSE),"")</f>
        <v/>
      </c>
      <c r="X46" s="86" t="str">
        <f>IFERROR(VLOOKUP(X$1&amp;$B46,'Score Data Entry'!$L:$M,2,FALSE),"")</f>
        <v/>
      </c>
      <c r="Y46" s="86" t="str">
        <f>IFERROR(VLOOKUP(Y$1&amp;$B46,'Score Data Entry'!$L:$M,2,FALSE),"")</f>
        <v/>
      </c>
      <c r="Z46" s="86" t="str">
        <f>IFERROR(VLOOKUP(Z$1&amp;$B46,'Score Data Entry'!$L:$M,2,FALSE),"")</f>
        <v/>
      </c>
      <c r="AA46" s="86" t="str">
        <f>IFERROR(VLOOKUP(AA$1&amp;$B46,'Score Data Entry'!$L:$M,2,FALSE),"")</f>
        <v/>
      </c>
      <c r="AB46" s="86" t="str">
        <f>IFERROR(VLOOKUP(AB$1&amp;$B46,'Score Data Entry'!$L:$M,2,FALSE),"")</f>
        <v/>
      </c>
      <c r="AC46" s="86" t="str">
        <f>IFERROR(VLOOKUP(AC$1&amp;$B46,'Score Data Entry'!$L:$M,2,FALSE),"")</f>
        <v/>
      </c>
      <c r="AD46" s="86" t="str">
        <f>IFERROR(VLOOKUP(AD$1&amp;$B46,'Score Data Entry'!$L:$M,2,FALSE),"")</f>
        <v/>
      </c>
      <c r="AE46" s="86" t="str">
        <f>IFERROR(VLOOKUP(AE$1&amp;$B46,'Score Data Entry'!$L:$M,2,FALSE),"")</f>
        <v/>
      </c>
      <c r="AF46" s="86" t="str">
        <f>IFERROR(VLOOKUP(AF$1&amp;$B46,'Score Data Entry'!$L:$M,2,FALSE),"")</f>
        <v/>
      </c>
      <c r="AG46" s="86" t="str">
        <f>IFERROR(VLOOKUP(AG$1&amp;$B46,'Score Data Entry'!$L:$M,2,FALSE),"")</f>
        <v/>
      </c>
      <c r="AH46" s="86" t="str">
        <f>IFERROR(VLOOKUP(AH$1&amp;$B46,'Score Data Entry'!$L:$M,2,FALSE),"")</f>
        <v/>
      </c>
      <c r="AI46" s="83">
        <v>0</v>
      </c>
      <c r="AJ46" s="83">
        <v>0</v>
      </c>
      <c r="AK46" s="83">
        <v>0</v>
      </c>
      <c r="AL46" s="83">
        <v>0</v>
      </c>
      <c r="AM46" s="83">
        <v>0</v>
      </c>
      <c r="AN46" s="83">
        <v>0</v>
      </c>
      <c r="AO46" s="83">
        <v>0</v>
      </c>
      <c r="AP46" s="83">
        <v>0</v>
      </c>
      <c r="AQ46" s="84">
        <f t="shared" si="2"/>
        <v>3</v>
      </c>
      <c r="AR46" s="85">
        <f t="shared" si="3"/>
        <v>3</v>
      </c>
    </row>
    <row r="47" spans="1:44" ht="15.6" x14ac:dyDescent="0.3">
      <c r="A47" s="91" t="s">
        <v>401</v>
      </c>
      <c r="B47" s="93" t="s">
        <v>554</v>
      </c>
      <c r="C47" s="86" t="str">
        <f>IFERROR(VLOOKUP(C$1&amp;$B47,'Score Data Entry'!$L:$M,2,FALSE),"")</f>
        <v/>
      </c>
      <c r="D47" s="86" t="str">
        <f>IFERROR(VLOOKUP(D$1&amp;$B47,'Score Data Entry'!$L:$M,2,FALSE),"")</f>
        <v/>
      </c>
      <c r="E47" s="86" t="str">
        <f>IFERROR(VLOOKUP(E$1&amp;$B47,'Score Data Entry'!$L:$M,2,FALSE),"")</f>
        <v/>
      </c>
      <c r="F47" s="86" t="str">
        <f>IFERROR(VLOOKUP(F$1&amp;$B47,'Score Data Entry'!$L:$M,2,FALSE),"")</f>
        <v/>
      </c>
      <c r="G47" s="86">
        <f>IFERROR(VLOOKUP(G$1&amp;$B47,'Score Data Entry'!$L:$M,2,FALSE),"")</f>
        <v>1</v>
      </c>
      <c r="H47" s="86" t="str">
        <f>IFERROR(VLOOKUP(H$1&amp;$B47,'Score Data Entry'!$L:$M,2,FALSE),"")</f>
        <v/>
      </c>
      <c r="I47" s="86" t="str">
        <f>IFERROR(VLOOKUP(I$1&amp;$B47,'Score Data Entry'!$L:$M,2,FALSE),"")</f>
        <v/>
      </c>
      <c r="J47" s="86" t="str">
        <f>IFERROR(VLOOKUP(J$1&amp;$B47,'Score Data Entry'!$L:$M,2,FALSE),"")</f>
        <v/>
      </c>
      <c r="K47" s="86" t="str">
        <f>IFERROR(VLOOKUP(K$1&amp;$B47,'Score Data Entry'!$L:$M,2,FALSE),"")</f>
        <v/>
      </c>
      <c r="L47" s="86" t="str">
        <f>IFERROR(VLOOKUP(L$1&amp;$B47,'Score Data Entry'!$L:$M,2,FALSE),"")</f>
        <v/>
      </c>
      <c r="M47" s="86" t="str">
        <f>IFERROR(VLOOKUP(M$1&amp;$B47,'Score Data Entry'!$L:$M,2,FALSE),"")</f>
        <v/>
      </c>
      <c r="N47" s="86" t="str">
        <f>IFERROR(VLOOKUP(N$1&amp;$B47,'Score Data Entry'!$L:$M,2,FALSE),"")</f>
        <v/>
      </c>
      <c r="O47" s="86" t="str">
        <f>IFERROR(VLOOKUP(O$1&amp;$B47,'Score Data Entry'!$L:$M,2,FALSE),"")</f>
        <v/>
      </c>
      <c r="P47" s="86" t="str">
        <f>IFERROR(VLOOKUP(P$1&amp;$B47,'Score Data Entry'!$L:$M,2,FALSE),"")</f>
        <v/>
      </c>
      <c r="Q47" s="86" t="str">
        <f>IFERROR(VLOOKUP(Q$1&amp;$B47,'Score Data Entry'!$L:$M,2,FALSE),"")</f>
        <v/>
      </c>
      <c r="R47" s="86" t="str">
        <f>IFERROR(VLOOKUP(R$1&amp;$B47,'Score Data Entry'!$L:$M,2,FALSE),"")</f>
        <v/>
      </c>
      <c r="S47" s="86" t="str">
        <f>IFERROR(VLOOKUP(S$1&amp;$B47,'Score Data Entry'!$L:$M,2,FALSE),"")</f>
        <v/>
      </c>
      <c r="T47" s="86" t="str">
        <f>IFERROR(VLOOKUP(T$1&amp;$B47,'Score Data Entry'!$L:$M,2,FALSE),"")</f>
        <v/>
      </c>
      <c r="U47" s="86" t="str">
        <f>IFERROR(VLOOKUP(U$1&amp;$B47,'Score Data Entry'!$L:$M,2,FALSE),"")</f>
        <v/>
      </c>
      <c r="V47" s="86" t="str">
        <f>IFERROR(VLOOKUP(V$1&amp;$B47,'Score Data Entry'!$L:$M,2,FALSE),"")</f>
        <v/>
      </c>
      <c r="W47" s="86" t="str">
        <f>IFERROR(VLOOKUP(W$1&amp;$B47,'Score Data Entry'!$L:$M,2,FALSE),"")</f>
        <v/>
      </c>
      <c r="X47" s="86" t="str">
        <f>IFERROR(VLOOKUP(X$1&amp;$B47,'Score Data Entry'!$L:$M,2,FALSE),"")</f>
        <v/>
      </c>
      <c r="Y47" s="86" t="str">
        <f>IFERROR(VLOOKUP(Y$1&amp;$B47,'Score Data Entry'!$L:$M,2,FALSE),"")</f>
        <v/>
      </c>
      <c r="Z47" s="86" t="str">
        <f>IFERROR(VLOOKUP(Z$1&amp;$B47,'Score Data Entry'!$L:$M,2,FALSE),"")</f>
        <v/>
      </c>
      <c r="AA47" s="86" t="str">
        <f>IFERROR(VLOOKUP(AA$1&amp;$B47,'Score Data Entry'!$L:$M,2,FALSE),"")</f>
        <v/>
      </c>
      <c r="AB47" s="86" t="str">
        <f>IFERROR(VLOOKUP(AB$1&amp;$B47,'Score Data Entry'!$L:$M,2,FALSE),"")</f>
        <v/>
      </c>
      <c r="AC47" s="86" t="str">
        <f>IFERROR(VLOOKUP(AC$1&amp;$B47,'Score Data Entry'!$L:$M,2,FALSE),"")</f>
        <v/>
      </c>
      <c r="AD47" s="86" t="str">
        <f>IFERROR(VLOOKUP(AD$1&amp;$B47,'Score Data Entry'!$L:$M,2,FALSE),"")</f>
        <v/>
      </c>
      <c r="AE47" s="86" t="str">
        <f>IFERROR(VLOOKUP(AE$1&amp;$B47,'Score Data Entry'!$L:$M,2,FALSE),"")</f>
        <v/>
      </c>
      <c r="AF47" s="86" t="str">
        <f>IFERROR(VLOOKUP(AF$1&amp;$B47,'Score Data Entry'!$L:$M,2,FALSE),"")</f>
        <v/>
      </c>
      <c r="AG47" s="86" t="str">
        <f>IFERROR(VLOOKUP(AG$1&amp;$B47,'Score Data Entry'!$L:$M,2,FALSE),"")</f>
        <v/>
      </c>
      <c r="AH47" s="86">
        <f>IFERROR(VLOOKUP(AH$1&amp;$B47,'Score Data Entry'!$L:$M,2,FALSE),"")</f>
        <v>2</v>
      </c>
      <c r="AI47" s="83">
        <v>0</v>
      </c>
      <c r="AJ47" s="83">
        <v>0</v>
      </c>
      <c r="AK47" s="83">
        <v>0</v>
      </c>
      <c r="AL47" s="83">
        <v>0</v>
      </c>
      <c r="AM47" s="83">
        <v>0</v>
      </c>
      <c r="AN47" s="83">
        <v>0</v>
      </c>
      <c r="AO47" s="83">
        <v>0</v>
      </c>
      <c r="AP47" s="83">
        <v>0</v>
      </c>
      <c r="AQ47" s="84">
        <f t="shared" si="2"/>
        <v>3</v>
      </c>
      <c r="AR47" s="85">
        <f t="shared" si="3"/>
        <v>3</v>
      </c>
    </row>
    <row r="48" spans="1:44" ht="15.6" x14ac:dyDescent="0.3">
      <c r="A48" s="91" t="s">
        <v>274</v>
      </c>
      <c r="B48" s="93" t="s">
        <v>426</v>
      </c>
      <c r="C48" s="86" t="str">
        <f>IFERROR(VLOOKUP(C$1&amp;$B48,'Score Data Entry'!$L:$M,2,FALSE),"")</f>
        <v/>
      </c>
      <c r="D48" s="86" t="str">
        <f>IFERROR(VLOOKUP(D$1&amp;$B48,'Score Data Entry'!$L:$M,2,FALSE),"")</f>
        <v/>
      </c>
      <c r="E48" s="86" t="str">
        <f>IFERROR(VLOOKUP(E$1&amp;$B48,'Score Data Entry'!$L:$M,2,FALSE),"")</f>
        <v/>
      </c>
      <c r="F48" s="86" t="str">
        <f>IFERROR(VLOOKUP(F$1&amp;$B48,'Score Data Entry'!$L:$M,2,FALSE),"")</f>
        <v/>
      </c>
      <c r="G48" s="86" t="str">
        <f>IFERROR(VLOOKUP(G$1&amp;$B48,'Score Data Entry'!$L:$M,2,FALSE),"")</f>
        <v/>
      </c>
      <c r="H48" s="86" t="str">
        <f>IFERROR(VLOOKUP(H$1&amp;$B48,'Score Data Entry'!$L:$M,2,FALSE),"")</f>
        <v/>
      </c>
      <c r="I48" s="86" t="str">
        <f>IFERROR(VLOOKUP(I$1&amp;$B48,'Score Data Entry'!$L:$M,2,FALSE),"")</f>
        <v/>
      </c>
      <c r="J48" s="86" t="str">
        <f>IFERROR(VLOOKUP(J$1&amp;$B48,'Score Data Entry'!$L:$M,2,FALSE),"")</f>
        <v/>
      </c>
      <c r="K48" s="86" t="str">
        <f>IFERROR(VLOOKUP(K$1&amp;$B48,'Score Data Entry'!$L:$M,2,FALSE),"")</f>
        <v/>
      </c>
      <c r="L48" s="86" t="str">
        <f>IFERROR(VLOOKUP(L$1&amp;$B48,'Score Data Entry'!$L:$M,2,FALSE),"")</f>
        <v/>
      </c>
      <c r="M48" s="86" t="str">
        <f>IFERROR(VLOOKUP(M$1&amp;$B48,'Score Data Entry'!$L:$M,2,FALSE),"")</f>
        <v/>
      </c>
      <c r="N48" s="86" t="str">
        <f>IFERROR(VLOOKUP(N$1&amp;$B48,'Score Data Entry'!$L:$M,2,FALSE),"")</f>
        <v/>
      </c>
      <c r="O48" s="86">
        <f>IFERROR(VLOOKUP(O$1&amp;$B48,'Score Data Entry'!$L:$M,2,FALSE),"")</f>
        <v>2</v>
      </c>
      <c r="P48" s="86" t="str">
        <f>IFERROR(VLOOKUP(P$1&amp;$B48,'Score Data Entry'!$L:$M,2,FALSE),"")</f>
        <v/>
      </c>
      <c r="Q48" s="86" t="str">
        <f>IFERROR(VLOOKUP(Q$1&amp;$B48,'Score Data Entry'!$L:$M,2,FALSE),"")</f>
        <v/>
      </c>
      <c r="R48" s="86" t="str">
        <f>IFERROR(VLOOKUP(R$1&amp;$B48,'Score Data Entry'!$L:$M,2,FALSE),"")</f>
        <v/>
      </c>
      <c r="S48" s="86" t="str">
        <f>IFERROR(VLOOKUP(S$1&amp;$B48,'Score Data Entry'!$L:$M,2,FALSE),"")</f>
        <v/>
      </c>
      <c r="T48" s="86" t="str">
        <f>IFERROR(VLOOKUP(T$1&amp;$B48,'Score Data Entry'!$L:$M,2,FALSE),"")</f>
        <v/>
      </c>
      <c r="U48" s="86" t="str">
        <f>IFERROR(VLOOKUP(U$1&amp;$B48,'Score Data Entry'!$L:$M,2,FALSE),"")</f>
        <v/>
      </c>
      <c r="V48" s="86" t="str">
        <f>IFERROR(VLOOKUP(V$1&amp;$B48,'Score Data Entry'!$L:$M,2,FALSE),"")</f>
        <v/>
      </c>
      <c r="W48" s="86" t="str">
        <f>IFERROR(VLOOKUP(W$1&amp;$B48,'Score Data Entry'!$L:$M,2,FALSE),"")</f>
        <v/>
      </c>
      <c r="X48" s="86" t="str">
        <f>IFERROR(VLOOKUP(X$1&amp;$B48,'Score Data Entry'!$L:$M,2,FALSE),"")</f>
        <v/>
      </c>
      <c r="Y48" s="86" t="str">
        <f>IFERROR(VLOOKUP(Y$1&amp;$B48,'Score Data Entry'!$L:$M,2,FALSE),"")</f>
        <v/>
      </c>
      <c r="Z48" s="86" t="str">
        <f>IFERROR(VLOOKUP(Z$1&amp;$B48,'Score Data Entry'!$L:$M,2,FALSE),"")</f>
        <v/>
      </c>
      <c r="AA48" s="86" t="str">
        <f>IFERROR(VLOOKUP(AA$1&amp;$B48,'Score Data Entry'!$L:$M,2,FALSE),"")</f>
        <v/>
      </c>
      <c r="AB48" s="86" t="str">
        <f>IFERROR(VLOOKUP(AB$1&amp;$B48,'Score Data Entry'!$L:$M,2,FALSE),"")</f>
        <v/>
      </c>
      <c r="AC48" s="86" t="str">
        <f>IFERROR(VLOOKUP(AC$1&amp;$B48,'Score Data Entry'!$L:$M,2,FALSE),"")</f>
        <v/>
      </c>
      <c r="AD48" s="86" t="str">
        <f>IFERROR(VLOOKUP(AD$1&amp;$B48,'Score Data Entry'!$L:$M,2,FALSE),"")</f>
        <v/>
      </c>
      <c r="AE48" s="86" t="str">
        <f>IFERROR(VLOOKUP(AE$1&amp;$B48,'Score Data Entry'!$L:$M,2,FALSE),"")</f>
        <v/>
      </c>
      <c r="AF48" s="86" t="str">
        <f>IFERROR(VLOOKUP(AF$1&amp;$B48,'Score Data Entry'!$L:$M,2,FALSE),"")</f>
        <v/>
      </c>
      <c r="AG48" s="86" t="str">
        <f>IFERROR(VLOOKUP(AG$1&amp;$B48,'Score Data Entry'!$L:$M,2,FALSE),"")</f>
        <v/>
      </c>
      <c r="AH48" s="86" t="str">
        <f>IFERROR(VLOOKUP(AH$1&amp;$B48,'Score Data Entry'!$L:$M,2,FALSE),"")</f>
        <v/>
      </c>
      <c r="AI48" s="83">
        <v>0</v>
      </c>
      <c r="AJ48" s="83">
        <v>0</v>
      </c>
      <c r="AK48" s="83">
        <v>0</v>
      </c>
      <c r="AL48" s="83">
        <v>0</v>
      </c>
      <c r="AM48" s="83">
        <v>0</v>
      </c>
      <c r="AN48" s="83">
        <v>0</v>
      </c>
      <c r="AO48" s="83">
        <v>0</v>
      </c>
      <c r="AP48" s="83">
        <v>0</v>
      </c>
      <c r="AQ48" s="84">
        <f t="shared" si="2"/>
        <v>2</v>
      </c>
      <c r="AR48" s="85">
        <f t="shared" si="3"/>
        <v>2</v>
      </c>
    </row>
    <row r="49" spans="1:44" ht="15.6" x14ac:dyDescent="0.3">
      <c r="A49" s="91" t="s">
        <v>314</v>
      </c>
      <c r="B49" s="93" t="s">
        <v>445</v>
      </c>
      <c r="C49" s="86" t="str">
        <f>IFERROR(VLOOKUP(C$1&amp;$B49,'Score Data Entry'!$L:$M,2,FALSE),"")</f>
        <v/>
      </c>
      <c r="D49" s="86" t="str">
        <f>IFERROR(VLOOKUP(D$1&amp;$B49,'Score Data Entry'!$L:$M,2,FALSE),"")</f>
        <v/>
      </c>
      <c r="E49" s="86" t="str">
        <f>IFERROR(VLOOKUP(E$1&amp;$B49,'Score Data Entry'!$L:$M,2,FALSE),"")</f>
        <v/>
      </c>
      <c r="F49" s="86">
        <f>IFERROR(VLOOKUP(F$1&amp;$B49,'Score Data Entry'!$L:$M,2,FALSE),"")</f>
        <v>2</v>
      </c>
      <c r="G49" s="86" t="str">
        <f>IFERROR(VLOOKUP(G$1&amp;$B49,'Score Data Entry'!$L:$M,2,FALSE),"")</f>
        <v/>
      </c>
      <c r="H49" s="86" t="str">
        <f>IFERROR(VLOOKUP(H$1&amp;$B49,'Score Data Entry'!$L:$M,2,FALSE),"")</f>
        <v/>
      </c>
      <c r="I49" s="86" t="str">
        <f>IFERROR(VLOOKUP(I$1&amp;$B49,'Score Data Entry'!$L:$M,2,FALSE),"")</f>
        <v/>
      </c>
      <c r="J49" s="86" t="str">
        <f>IFERROR(VLOOKUP(J$1&amp;$B49,'Score Data Entry'!$L:$M,2,FALSE),"")</f>
        <v/>
      </c>
      <c r="K49" s="86" t="str">
        <f>IFERROR(VLOOKUP(K$1&amp;$B49,'Score Data Entry'!$L:$M,2,FALSE),"")</f>
        <v/>
      </c>
      <c r="L49" s="86" t="str">
        <f>IFERROR(VLOOKUP(L$1&amp;$B49,'Score Data Entry'!$L:$M,2,FALSE),"")</f>
        <v/>
      </c>
      <c r="M49" s="86" t="str">
        <f>IFERROR(VLOOKUP(M$1&amp;$B49,'Score Data Entry'!$L:$M,2,FALSE),"")</f>
        <v/>
      </c>
      <c r="N49" s="86" t="str">
        <f>IFERROR(VLOOKUP(N$1&amp;$B49,'Score Data Entry'!$L:$M,2,FALSE),"")</f>
        <v/>
      </c>
      <c r="O49" s="86" t="str">
        <f>IFERROR(VLOOKUP(O$1&amp;$B49,'Score Data Entry'!$L:$M,2,FALSE),"")</f>
        <v/>
      </c>
      <c r="P49" s="86" t="str">
        <f>IFERROR(VLOOKUP(P$1&amp;$B49,'Score Data Entry'!$L:$M,2,FALSE),"")</f>
        <v/>
      </c>
      <c r="Q49" s="86" t="str">
        <f>IFERROR(VLOOKUP(Q$1&amp;$B49,'Score Data Entry'!$L:$M,2,FALSE),"")</f>
        <v/>
      </c>
      <c r="R49" s="86" t="str">
        <f>IFERROR(VLOOKUP(R$1&amp;$B49,'Score Data Entry'!$L:$M,2,FALSE),"")</f>
        <v/>
      </c>
      <c r="S49" s="86" t="str">
        <f>IFERROR(VLOOKUP(S$1&amp;$B49,'Score Data Entry'!$L:$M,2,FALSE),"")</f>
        <v/>
      </c>
      <c r="T49" s="86" t="str">
        <f>IFERROR(VLOOKUP(T$1&amp;$B49,'Score Data Entry'!$L:$M,2,FALSE),"")</f>
        <v/>
      </c>
      <c r="U49" s="86" t="str">
        <f>IFERROR(VLOOKUP(U$1&amp;$B49,'Score Data Entry'!$L:$M,2,FALSE),"")</f>
        <v/>
      </c>
      <c r="V49" s="86" t="str">
        <f>IFERROR(VLOOKUP(V$1&amp;$B49,'Score Data Entry'!$L:$M,2,FALSE),"")</f>
        <v/>
      </c>
      <c r="W49" s="86" t="str">
        <f>IFERROR(VLOOKUP(W$1&amp;$B49,'Score Data Entry'!$L:$M,2,FALSE),"")</f>
        <v/>
      </c>
      <c r="X49" s="86" t="str">
        <f>IFERROR(VLOOKUP(X$1&amp;$B49,'Score Data Entry'!$L:$M,2,FALSE),"")</f>
        <v/>
      </c>
      <c r="Y49" s="86" t="str">
        <f>IFERROR(VLOOKUP(Y$1&amp;$B49,'Score Data Entry'!$L:$M,2,FALSE),"")</f>
        <v/>
      </c>
      <c r="Z49" s="86" t="str">
        <f>IFERROR(VLOOKUP(Z$1&amp;$B49,'Score Data Entry'!$L:$M,2,FALSE),"")</f>
        <v/>
      </c>
      <c r="AA49" s="86" t="str">
        <f>IFERROR(VLOOKUP(AA$1&amp;$B49,'Score Data Entry'!$L:$M,2,FALSE),"")</f>
        <v/>
      </c>
      <c r="AB49" s="86" t="str">
        <f>IFERROR(VLOOKUP(AB$1&amp;$B49,'Score Data Entry'!$L:$M,2,FALSE),"")</f>
        <v/>
      </c>
      <c r="AC49" s="86" t="str">
        <f>IFERROR(VLOOKUP(AC$1&amp;$B49,'Score Data Entry'!$L:$M,2,FALSE),"")</f>
        <v/>
      </c>
      <c r="AD49" s="86" t="str">
        <f>IFERROR(VLOOKUP(AD$1&amp;$B49,'Score Data Entry'!$L:$M,2,FALSE),"")</f>
        <v/>
      </c>
      <c r="AE49" s="86" t="str">
        <f>IFERROR(VLOOKUP(AE$1&amp;$B49,'Score Data Entry'!$L:$M,2,FALSE),"")</f>
        <v/>
      </c>
      <c r="AF49" s="86" t="str">
        <f>IFERROR(VLOOKUP(AF$1&amp;$B49,'Score Data Entry'!$L:$M,2,FALSE),"")</f>
        <v/>
      </c>
      <c r="AG49" s="86" t="str">
        <f>IFERROR(VLOOKUP(AG$1&amp;$B49,'Score Data Entry'!$L:$M,2,FALSE),"")</f>
        <v/>
      </c>
      <c r="AH49" s="86" t="str">
        <f>IFERROR(VLOOKUP(AH$1&amp;$B49,'Score Data Entry'!$L:$M,2,FALSE),"")</f>
        <v/>
      </c>
      <c r="AI49" s="83">
        <v>0</v>
      </c>
      <c r="AJ49" s="83">
        <v>0</v>
      </c>
      <c r="AK49" s="83">
        <v>0</v>
      </c>
      <c r="AL49" s="83">
        <v>0</v>
      </c>
      <c r="AM49" s="83">
        <v>0</v>
      </c>
      <c r="AN49" s="83">
        <v>0</v>
      </c>
      <c r="AO49" s="83">
        <v>0</v>
      </c>
      <c r="AP49" s="83">
        <v>0</v>
      </c>
      <c r="AQ49" s="84">
        <f t="shared" si="2"/>
        <v>2</v>
      </c>
      <c r="AR49" s="85">
        <f t="shared" si="3"/>
        <v>2</v>
      </c>
    </row>
    <row r="50" spans="1:44" ht="15.6" x14ac:dyDescent="0.3">
      <c r="A50" s="91" t="s">
        <v>336</v>
      </c>
      <c r="B50" s="93" t="s">
        <v>473</v>
      </c>
      <c r="C50" s="86">
        <f>IFERROR(VLOOKUP(C$1&amp;$B50,'Score Data Entry'!$L:$M,2,FALSE),"")</f>
        <v>2</v>
      </c>
      <c r="D50" s="86" t="str">
        <f>IFERROR(VLOOKUP(D$1&amp;$B50,'Score Data Entry'!$L:$M,2,FALSE),"")</f>
        <v/>
      </c>
      <c r="E50" s="86" t="str">
        <f>IFERROR(VLOOKUP(E$1&amp;$B50,'Score Data Entry'!$L:$M,2,FALSE),"")</f>
        <v/>
      </c>
      <c r="F50" s="86" t="str">
        <f>IFERROR(VLOOKUP(F$1&amp;$B50,'Score Data Entry'!$L:$M,2,FALSE),"")</f>
        <v/>
      </c>
      <c r="G50" s="86" t="str">
        <f>IFERROR(VLOOKUP(G$1&amp;$B50,'Score Data Entry'!$L:$M,2,FALSE),"")</f>
        <v/>
      </c>
      <c r="H50" s="86" t="str">
        <f>IFERROR(VLOOKUP(H$1&amp;$B50,'Score Data Entry'!$L:$M,2,FALSE),"")</f>
        <v/>
      </c>
      <c r="I50" s="86" t="str">
        <f>IFERROR(VLOOKUP(I$1&amp;$B50,'Score Data Entry'!$L:$M,2,FALSE),"")</f>
        <v/>
      </c>
      <c r="J50" s="86" t="str">
        <f>IFERROR(VLOOKUP(J$1&amp;$B50,'Score Data Entry'!$L:$M,2,FALSE),"")</f>
        <v/>
      </c>
      <c r="K50" s="86" t="str">
        <f>IFERROR(VLOOKUP(K$1&amp;$B50,'Score Data Entry'!$L:$M,2,FALSE),"")</f>
        <v/>
      </c>
      <c r="L50" s="86" t="str">
        <f>IFERROR(VLOOKUP(L$1&amp;$B50,'Score Data Entry'!$L:$M,2,FALSE),"")</f>
        <v/>
      </c>
      <c r="M50" s="86" t="str">
        <f>IFERROR(VLOOKUP(M$1&amp;$B50,'Score Data Entry'!$L:$M,2,FALSE),"")</f>
        <v/>
      </c>
      <c r="N50" s="86" t="str">
        <f>IFERROR(VLOOKUP(N$1&amp;$B50,'Score Data Entry'!$L:$M,2,FALSE),"")</f>
        <v/>
      </c>
      <c r="O50" s="86" t="str">
        <f>IFERROR(VLOOKUP(O$1&amp;$B50,'Score Data Entry'!$L:$M,2,FALSE),"")</f>
        <v/>
      </c>
      <c r="P50" s="86" t="str">
        <f>IFERROR(VLOOKUP(P$1&amp;$B50,'Score Data Entry'!$L:$M,2,FALSE),"")</f>
        <v/>
      </c>
      <c r="Q50" s="86" t="str">
        <f>IFERROR(VLOOKUP(Q$1&amp;$B50,'Score Data Entry'!$L:$M,2,FALSE),"")</f>
        <v/>
      </c>
      <c r="R50" s="86" t="str">
        <f>IFERROR(VLOOKUP(R$1&amp;$B50,'Score Data Entry'!$L:$M,2,FALSE),"")</f>
        <v/>
      </c>
      <c r="S50" s="86" t="str">
        <f>IFERROR(VLOOKUP(S$1&amp;$B50,'Score Data Entry'!$L:$M,2,FALSE),"")</f>
        <v/>
      </c>
      <c r="T50" s="86" t="str">
        <f>IFERROR(VLOOKUP(T$1&amp;$B50,'Score Data Entry'!$L:$M,2,FALSE),"")</f>
        <v/>
      </c>
      <c r="U50" s="86" t="str">
        <f>IFERROR(VLOOKUP(U$1&amp;$B50,'Score Data Entry'!$L:$M,2,FALSE),"")</f>
        <v/>
      </c>
      <c r="V50" s="86" t="str">
        <f>IFERROR(VLOOKUP(V$1&amp;$B50,'Score Data Entry'!$L:$M,2,FALSE),"")</f>
        <v/>
      </c>
      <c r="W50" s="86" t="str">
        <f>IFERROR(VLOOKUP(W$1&amp;$B50,'Score Data Entry'!$L:$M,2,FALSE),"")</f>
        <v/>
      </c>
      <c r="X50" s="86" t="str">
        <f>IFERROR(VLOOKUP(X$1&amp;$B50,'Score Data Entry'!$L:$M,2,FALSE),"")</f>
        <v/>
      </c>
      <c r="Y50" s="86" t="str">
        <f>IFERROR(VLOOKUP(Y$1&amp;$B50,'Score Data Entry'!$L:$M,2,FALSE),"")</f>
        <v/>
      </c>
      <c r="Z50" s="86" t="str">
        <f>IFERROR(VLOOKUP(Z$1&amp;$B50,'Score Data Entry'!$L:$M,2,FALSE),"")</f>
        <v/>
      </c>
      <c r="AA50" s="86" t="str">
        <f>IFERROR(VLOOKUP(AA$1&amp;$B50,'Score Data Entry'!$L:$M,2,FALSE),"")</f>
        <v/>
      </c>
      <c r="AB50" s="86" t="str">
        <f>IFERROR(VLOOKUP(AB$1&amp;$B50,'Score Data Entry'!$L:$M,2,FALSE),"")</f>
        <v/>
      </c>
      <c r="AC50" s="86" t="str">
        <f>IFERROR(VLOOKUP(AC$1&amp;$B50,'Score Data Entry'!$L:$M,2,FALSE),"")</f>
        <v/>
      </c>
      <c r="AD50" s="86" t="str">
        <f>IFERROR(VLOOKUP(AD$1&amp;$B50,'Score Data Entry'!$L:$M,2,FALSE),"")</f>
        <v/>
      </c>
      <c r="AE50" s="86" t="str">
        <f>IFERROR(VLOOKUP(AE$1&amp;$B50,'Score Data Entry'!$L:$M,2,FALSE),"")</f>
        <v/>
      </c>
      <c r="AF50" s="86" t="str">
        <f>IFERROR(VLOOKUP(AF$1&amp;$B50,'Score Data Entry'!$L:$M,2,FALSE),"")</f>
        <v/>
      </c>
      <c r="AG50" s="86" t="str">
        <f>IFERROR(VLOOKUP(AG$1&amp;$B50,'Score Data Entry'!$L:$M,2,FALSE),"")</f>
        <v/>
      </c>
      <c r="AH50" s="86" t="str">
        <f>IFERROR(VLOOKUP(AH$1&amp;$B50,'Score Data Entry'!$L:$M,2,FALSE),"")</f>
        <v/>
      </c>
      <c r="AI50" s="83">
        <v>0</v>
      </c>
      <c r="AJ50" s="83">
        <v>0</v>
      </c>
      <c r="AK50" s="83">
        <v>0</v>
      </c>
      <c r="AL50" s="83">
        <v>0</v>
      </c>
      <c r="AM50" s="83">
        <v>0</v>
      </c>
      <c r="AN50" s="83">
        <v>0</v>
      </c>
      <c r="AO50" s="83">
        <v>0</v>
      </c>
      <c r="AP50" s="83">
        <v>0</v>
      </c>
      <c r="AQ50" s="84">
        <f t="shared" si="2"/>
        <v>2</v>
      </c>
      <c r="AR50" s="85">
        <f t="shared" si="3"/>
        <v>2</v>
      </c>
    </row>
    <row r="51" spans="1:44" ht="15.6" x14ac:dyDescent="0.3">
      <c r="A51" s="91" t="s">
        <v>381</v>
      </c>
      <c r="B51" s="93" t="s">
        <v>527</v>
      </c>
      <c r="C51" s="86" t="str">
        <f>IFERROR(VLOOKUP(C$1&amp;$B51,'Score Data Entry'!$L:$M,2,FALSE),"")</f>
        <v/>
      </c>
      <c r="D51" s="86">
        <f>IFERROR(VLOOKUP(D$1&amp;$B51,'Score Data Entry'!$L:$M,2,FALSE),"")</f>
        <v>2</v>
      </c>
      <c r="E51" s="86" t="str">
        <f>IFERROR(VLOOKUP(E$1&amp;$B51,'Score Data Entry'!$L:$M,2,FALSE),"")</f>
        <v/>
      </c>
      <c r="F51" s="86" t="str">
        <f>IFERROR(VLOOKUP(F$1&amp;$B51,'Score Data Entry'!$L:$M,2,FALSE),"")</f>
        <v/>
      </c>
      <c r="G51" s="86" t="str">
        <f>IFERROR(VLOOKUP(G$1&amp;$B51,'Score Data Entry'!$L:$M,2,FALSE),"")</f>
        <v/>
      </c>
      <c r="H51" s="86" t="str">
        <f>IFERROR(VLOOKUP(H$1&amp;$B51,'Score Data Entry'!$L:$M,2,FALSE),"")</f>
        <v/>
      </c>
      <c r="I51" s="86" t="str">
        <f>IFERROR(VLOOKUP(I$1&amp;$B51,'Score Data Entry'!$L:$M,2,FALSE),"")</f>
        <v/>
      </c>
      <c r="J51" s="86" t="str">
        <f>IFERROR(VLOOKUP(J$1&amp;$B51,'Score Data Entry'!$L:$M,2,FALSE),"")</f>
        <v/>
      </c>
      <c r="K51" s="86" t="str">
        <f>IFERROR(VLOOKUP(K$1&amp;$B51,'Score Data Entry'!$L:$M,2,FALSE),"")</f>
        <v/>
      </c>
      <c r="L51" s="86" t="str">
        <f>IFERROR(VLOOKUP(L$1&amp;$B51,'Score Data Entry'!$L:$M,2,FALSE),"")</f>
        <v/>
      </c>
      <c r="M51" s="86" t="str">
        <f>IFERROR(VLOOKUP(M$1&amp;$B51,'Score Data Entry'!$L:$M,2,FALSE),"")</f>
        <v/>
      </c>
      <c r="N51" s="86" t="str">
        <f>IFERROR(VLOOKUP(N$1&amp;$B51,'Score Data Entry'!$L:$M,2,FALSE),"")</f>
        <v/>
      </c>
      <c r="O51" s="86" t="str">
        <f>IFERROR(VLOOKUP(O$1&amp;$B51,'Score Data Entry'!$L:$M,2,FALSE),"")</f>
        <v/>
      </c>
      <c r="P51" s="86" t="str">
        <f>IFERROR(VLOOKUP(P$1&amp;$B51,'Score Data Entry'!$L:$M,2,FALSE),"")</f>
        <v/>
      </c>
      <c r="Q51" s="86" t="str">
        <f>IFERROR(VLOOKUP(Q$1&amp;$B51,'Score Data Entry'!$L:$M,2,FALSE),"")</f>
        <v/>
      </c>
      <c r="R51" s="86" t="str">
        <f>IFERROR(VLOOKUP(R$1&amp;$B51,'Score Data Entry'!$L:$M,2,FALSE),"")</f>
        <v/>
      </c>
      <c r="S51" s="86" t="str">
        <f>IFERROR(VLOOKUP(S$1&amp;$B51,'Score Data Entry'!$L:$M,2,FALSE),"")</f>
        <v/>
      </c>
      <c r="T51" s="86" t="str">
        <f>IFERROR(VLOOKUP(T$1&amp;$B51,'Score Data Entry'!$L:$M,2,FALSE),"")</f>
        <v/>
      </c>
      <c r="U51" s="86" t="str">
        <f>IFERROR(VLOOKUP(U$1&amp;$B51,'Score Data Entry'!$L:$M,2,FALSE),"")</f>
        <v/>
      </c>
      <c r="V51" s="86" t="str">
        <f>IFERROR(VLOOKUP(V$1&amp;$B51,'Score Data Entry'!$L:$M,2,FALSE),"")</f>
        <v/>
      </c>
      <c r="W51" s="86" t="str">
        <f>IFERROR(VLOOKUP(W$1&amp;$B51,'Score Data Entry'!$L:$M,2,FALSE),"")</f>
        <v/>
      </c>
      <c r="X51" s="86" t="str">
        <f>IFERROR(VLOOKUP(X$1&amp;$B51,'Score Data Entry'!$L:$M,2,FALSE),"")</f>
        <v/>
      </c>
      <c r="Y51" s="86" t="str">
        <f>IFERROR(VLOOKUP(Y$1&amp;$B51,'Score Data Entry'!$L:$M,2,FALSE),"")</f>
        <v/>
      </c>
      <c r="Z51" s="86" t="str">
        <f>IFERROR(VLOOKUP(Z$1&amp;$B51,'Score Data Entry'!$L:$M,2,FALSE),"")</f>
        <v/>
      </c>
      <c r="AA51" s="86" t="str">
        <f>IFERROR(VLOOKUP(AA$1&amp;$B51,'Score Data Entry'!$L:$M,2,FALSE),"")</f>
        <v/>
      </c>
      <c r="AB51" s="86" t="str">
        <f>IFERROR(VLOOKUP(AB$1&amp;$B51,'Score Data Entry'!$L:$M,2,FALSE),"")</f>
        <v/>
      </c>
      <c r="AC51" s="86" t="str">
        <f>IFERROR(VLOOKUP(AC$1&amp;$B51,'Score Data Entry'!$L:$M,2,FALSE),"")</f>
        <v/>
      </c>
      <c r="AD51" s="86" t="str">
        <f>IFERROR(VLOOKUP(AD$1&amp;$B51,'Score Data Entry'!$L:$M,2,FALSE),"")</f>
        <v/>
      </c>
      <c r="AE51" s="86" t="str">
        <f>IFERROR(VLOOKUP(AE$1&amp;$B51,'Score Data Entry'!$L:$M,2,FALSE),"")</f>
        <v/>
      </c>
      <c r="AF51" s="86" t="str">
        <f>IFERROR(VLOOKUP(AF$1&amp;$B51,'Score Data Entry'!$L:$M,2,FALSE),"")</f>
        <v/>
      </c>
      <c r="AG51" s="86" t="str">
        <f>IFERROR(VLOOKUP(AG$1&amp;$B51,'Score Data Entry'!$L:$M,2,FALSE),"")</f>
        <v/>
      </c>
      <c r="AH51" s="86" t="str">
        <f>IFERROR(VLOOKUP(AH$1&amp;$B51,'Score Data Entry'!$L:$M,2,FALSE),"")</f>
        <v/>
      </c>
      <c r="AI51" s="83">
        <v>0</v>
      </c>
      <c r="AJ51" s="83">
        <v>0</v>
      </c>
      <c r="AK51" s="83">
        <v>0</v>
      </c>
      <c r="AL51" s="83">
        <v>0</v>
      </c>
      <c r="AM51" s="83">
        <v>0</v>
      </c>
      <c r="AN51" s="83">
        <v>0</v>
      </c>
      <c r="AO51" s="83">
        <v>0</v>
      </c>
      <c r="AP51" s="83">
        <v>0</v>
      </c>
      <c r="AQ51" s="84">
        <f t="shared" si="2"/>
        <v>2</v>
      </c>
      <c r="AR51" s="85">
        <f t="shared" si="3"/>
        <v>2</v>
      </c>
    </row>
    <row r="52" spans="1:44" ht="15.6" x14ac:dyDescent="0.3">
      <c r="A52" s="91" t="s">
        <v>385</v>
      </c>
      <c r="B52" s="93" t="s">
        <v>534</v>
      </c>
      <c r="C52" s="86" t="str">
        <f>IFERROR(VLOOKUP(C$1&amp;$B52,'Score Data Entry'!$L:$M,2,FALSE),"")</f>
        <v/>
      </c>
      <c r="D52" s="86" t="str">
        <f>IFERROR(VLOOKUP(D$1&amp;$B52,'Score Data Entry'!$L:$M,2,FALSE),"")</f>
        <v/>
      </c>
      <c r="E52" s="86" t="str">
        <f>IFERROR(VLOOKUP(E$1&amp;$B52,'Score Data Entry'!$L:$M,2,FALSE),"")</f>
        <v/>
      </c>
      <c r="F52" s="86" t="str">
        <f>IFERROR(VLOOKUP(F$1&amp;$B52,'Score Data Entry'!$L:$M,2,FALSE),"")</f>
        <v/>
      </c>
      <c r="G52" s="86">
        <f>IFERROR(VLOOKUP(G$1&amp;$B52,'Score Data Entry'!$L:$M,2,FALSE),"")</f>
        <v>2</v>
      </c>
      <c r="H52" s="86" t="str">
        <f>IFERROR(VLOOKUP(H$1&amp;$B52,'Score Data Entry'!$L:$M,2,FALSE),"")</f>
        <v/>
      </c>
      <c r="I52" s="86" t="str">
        <f>IFERROR(VLOOKUP(I$1&amp;$B52,'Score Data Entry'!$L:$M,2,FALSE),"")</f>
        <v/>
      </c>
      <c r="J52" s="86" t="str">
        <f>IFERROR(VLOOKUP(J$1&amp;$B52,'Score Data Entry'!$L:$M,2,FALSE),"")</f>
        <v/>
      </c>
      <c r="K52" s="86" t="str">
        <f>IFERROR(VLOOKUP(K$1&amp;$B52,'Score Data Entry'!$L:$M,2,FALSE),"")</f>
        <v/>
      </c>
      <c r="L52" s="86" t="str">
        <f>IFERROR(VLOOKUP(L$1&amp;$B52,'Score Data Entry'!$L:$M,2,FALSE),"")</f>
        <v/>
      </c>
      <c r="M52" s="86" t="str">
        <f>IFERROR(VLOOKUP(M$1&amp;$B52,'Score Data Entry'!$L:$M,2,FALSE),"")</f>
        <v/>
      </c>
      <c r="N52" s="86" t="str">
        <f>IFERROR(VLOOKUP(N$1&amp;$B52,'Score Data Entry'!$L:$M,2,FALSE),"")</f>
        <v/>
      </c>
      <c r="O52" s="86" t="str">
        <f>IFERROR(VLOOKUP(O$1&amp;$B52,'Score Data Entry'!$L:$M,2,FALSE),"")</f>
        <v/>
      </c>
      <c r="P52" s="86" t="str">
        <f>IFERROR(VLOOKUP(P$1&amp;$B52,'Score Data Entry'!$L:$M,2,FALSE),"")</f>
        <v/>
      </c>
      <c r="Q52" s="86" t="str">
        <f>IFERROR(VLOOKUP(Q$1&amp;$B52,'Score Data Entry'!$L:$M,2,FALSE),"")</f>
        <v/>
      </c>
      <c r="R52" s="86" t="str">
        <f>IFERROR(VLOOKUP(R$1&amp;$B52,'Score Data Entry'!$L:$M,2,FALSE),"")</f>
        <v/>
      </c>
      <c r="S52" s="86" t="str">
        <f>IFERROR(VLOOKUP(S$1&amp;$B52,'Score Data Entry'!$L:$M,2,FALSE),"")</f>
        <v/>
      </c>
      <c r="T52" s="86" t="str">
        <f>IFERROR(VLOOKUP(T$1&amp;$B52,'Score Data Entry'!$L:$M,2,FALSE),"")</f>
        <v/>
      </c>
      <c r="U52" s="86" t="str">
        <f>IFERROR(VLOOKUP(U$1&amp;$B52,'Score Data Entry'!$L:$M,2,FALSE),"")</f>
        <v/>
      </c>
      <c r="V52" s="86" t="str">
        <f>IFERROR(VLOOKUP(V$1&amp;$B52,'Score Data Entry'!$L:$M,2,FALSE),"")</f>
        <v/>
      </c>
      <c r="W52" s="86" t="str">
        <f>IFERROR(VLOOKUP(W$1&amp;$B52,'Score Data Entry'!$L:$M,2,FALSE),"")</f>
        <v/>
      </c>
      <c r="X52" s="86" t="str">
        <f>IFERROR(VLOOKUP(X$1&amp;$B52,'Score Data Entry'!$L:$M,2,FALSE),"")</f>
        <v/>
      </c>
      <c r="Y52" s="86" t="str">
        <f>IFERROR(VLOOKUP(Y$1&amp;$B52,'Score Data Entry'!$L:$M,2,FALSE),"")</f>
        <v/>
      </c>
      <c r="Z52" s="86" t="str">
        <f>IFERROR(VLOOKUP(Z$1&amp;$B52,'Score Data Entry'!$L:$M,2,FALSE),"")</f>
        <v/>
      </c>
      <c r="AA52" s="86" t="str">
        <f>IFERROR(VLOOKUP(AA$1&amp;$B52,'Score Data Entry'!$L:$M,2,FALSE),"")</f>
        <v/>
      </c>
      <c r="AB52" s="86" t="str">
        <f>IFERROR(VLOOKUP(AB$1&amp;$B52,'Score Data Entry'!$L:$M,2,FALSE),"")</f>
        <v/>
      </c>
      <c r="AC52" s="86" t="str">
        <f>IFERROR(VLOOKUP(AC$1&amp;$B52,'Score Data Entry'!$L:$M,2,FALSE),"")</f>
        <v/>
      </c>
      <c r="AD52" s="86" t="str">
        <f>IFERROR(VLOOKUP(AD$1&amp;$B52,'Score Data Entry'!$L:$M,2,FALSE),"")</f>
        <v/>
      </c>
      <c r="AE52" s="86" t="str">
        <f>IFERROR(VLOOKUP(AE$1&amp;$B52,'Score Data Entry'!$L:$M,2,FALSE),"")</f>
        <v/>
      </c>
      <c r="AF52" s="86" t="str">
        <f>IFERROR(VLOOKUP(AF$1&amp;$B52,'Score Data Entry'!$L:$M,2,FALSE),"")</f>
        <v/>
      </c>
      <c r="AG52" s="86" t="str">
        <f>IFERROR(VLOOKUP(AG$1&amp;$B52,'Score Data Entry'!$L:$M,2,FALSE),"")</f>
        <v/>
      </c>
      <c r="AH52" s="86" t="str">
        <f>IFERROR(VLOOKUP(AH$1&amp;$B52,'Score Data Entry'!$L:$M,2,FALSE),"")</f>
        <v/>
      </c>
      <c r="AI52" s="83">
        <v>0</v>
      </c>
      <c r="AJ52" s="83">
        <v>0</v>
      </c>
      <c r="AK52" s="83">
        <v>0</v>
      </c>
      <c r="AL52" s="83">
        <v>0</v>
      </c>
      <c r="AM52" s="83">
        <v>0</v>
      </c>
      <c r="AN52" s="83">
        <v>0</v>
      </c>
      <c r="AO52" s="83">
        <v>0</v>
      </c>
      <c r="AP52" s="83">
        <v>0</v>
      </c>
      <c r="AQ52" s="84">
        <f t="shared" si="2"/>
        <v>2</v>
      </c>
      <c r="AR52" s="85">
        <f t="shared" si="3"/>
        <v>2</v>
      </c>
    </row>
    <row r="53" spans="1:44" ht="15.6" x14ac:dyDescent="0.3">
      <c r="A53" s="91" t="s">
        <v>389</v>
      </c>
      <c r="B53" s="93" t="s">
        <v>539</v>
      </c>
      <c r="C53" s="86" t="str">
        <f>IFERROR(VLOOKUP(C$1&amp;$B53,'Score Data Entry'!$L:$M,2,FALSE),"")</f>
        <v/>
      </c>
      <c r="D53" s="86" t="str">
        <f>IFERROR(VLOOKUP(D$1&amp;$B53,'Score Data Entry'!$L:$M,2,FALSE),"")</f>
        <v/>
      </c>
      <c r="E53" s="86" t="str">
        <f>IFERROR(VLOOKUP(E$1&amp;$B53,'Score Data Entry'!$L:$M,2,FALSE),"")</f>
        <v/>
      </c>
      <c r="F53" s="86">
        <f>IFERROR(VLOOKUP(F$1&amp;$B53,'Score Data Entry'!$L:$M,2,FALSE),"")</f>
        <v>2</v>
      </c>
      <c r="G53" s="86" t="str">
        <f>IFERROR(VLOOKUP(G$1&amp;$B53,'Score Data Entry'!$L:$M,2,FALSE),"")</f>
        <v/>
      </c>
      <c r="H53" s="86" t="str">
        <f>IFERROR(VLOOKUP(H$1&amp;$B53,'Score Data Entry'!$L:$M,2,FALSE),"")</f>
        <v/>
      </c>
      <c r="I53" s="86" t="str">
        <f>IFERROR(VLOOKUP(I$1&amp;$B53,'Score Data Entry'!$L:$M,2,FALSE),"")</f>
        <v/>
      </c>
      <c r="J53" s="86" t="str">
        <f>IFERROR(VLOOKUP(J$1&amp;$B53,'Score Data Entry'!$L:$M,2,FALSE),"")</f>
        <v/>
      </c>
      <c r="K53" s="86" t="str">
        <f>IFERROR(VLOOKUP(K$1&amp;$B53,'Score Data Entry'!$L:$M,2,FALSE),"")</f>
        <v/>
      </c>
      <c r="L53" s="86" t="str">
        <f>IFERROR(VLOOKUP(L$1&amp;$B53,'Score Data Entry'!$L:$M,2,FALSE),"")</f>
        <v/>
      </c>
      <c r="M53" s="86" t="str">
        <f>IFERROR(VLOOKUP(M$1&amp;$B53,'Score Data Entry'!$L:$M,2,FALSE),"")</f>
        <v/>
      </c>
      <c r="N53" s="86" t="str">
        <f>IFERROR(VLOOKUP(N$1&amp;$B53,'Score Data Entry'!$L:$M,2,FALSE),"")</f>
        <v/>
      </c>
      <c r="O53" s="86" t="str">
        <f>IFERROR(VLOOKUP(O$1&amp;$B53,'Score Data Entry'!$L:$M,2,FALSE),"")</f>
        <v/>
      </c>
      <c r="P53" s="86" t="str">
        <f>IFERROR(VLOOKUP(P$1&amp;$B53,'Score Data Entry'!$L:$M,2,FALSE),"")</f>
        <v/>
      </c>
      <c r="Q53" s="86" t="str">
        <f>IFERROR(VLOOKUP(Q$1&amp;$B53,'Score Data Entry'!$L:$M,2,FALSE),"")</f>
        <v/>
      </c>
      <c r="R53" s="86" t="str">
        <f>IFERROR(VLOOKUP(R$1&amp;$B53,'Score Data Entry'!$L:$M,2,FALSE),"")</f>
        <v/>
      </c>
      <c r="S53" s="86" t="str">
        <f>IFERROR(VLOOKUP(S$1&amp;$B53,'Score Data Entry'!$L:$M,2,FALSE),"")</f>
        <v/>
      </c>
      <c r="T53" s="86" t="str">
        <f>IFERROR(VLOOKUP(T$1&amp;$B53,'Score Data Entry'!$L:$M,2,FALSE),"")</f>
        <v/>
      </c>
      <c r="U53" s="86" t="str">
        <f>IFERROR(VLOOKUP(U$1&amp;$B53,'Score Data Entry'!$L:$M,2,FALSE),"")</f>
        <v/>
      </c>
      <c r="V53" s="86" t="str">
        <f>IFERROR(VLOOKUP(V$1&amp;$B53,'Score Data Entry'!$L:$M,2,FALSE),"")</f>
        <v/>
      </c>
      <c r="W53" s="86" t="str">
        <f>IFERROR(VLOOKUP(W$1&amp;$B53,'Score Data Entry'!$L:$M,2,FALSE),"")</f>
        <v/>
      </c>
      <c r="X53" s="86" t="str">
        <f>IFERROR(VLOOKUP(X$1&amp;$B53,'Score Data Entry'!$L:$M,2,FALSE),"")</f>
        <v/>
      </c>
      <c r="Y53" s="86" t="str">
        <f>IFERROR(VLOOKUP(Y$1&amp;$B53,'Score Data Entry'!$L:$M,2,FALSE),"")</f>
        <v/>
      </c>
      <c r="Z53" s="86" t="str">
        <f>IFERROR(VLOOKUP(Z$1&amp;$B53,'Score Data Entry'!$L:$M,2,FALSE),"")</f>
        <v/>
      </c>
      <c r="AA53" s="86" t="str">
        <f>IFERROR(VLOOKUP(AA$1&amp;$B53,'Score Data Entry'!$L:$M,2,FALSE),"")</f>
        <v/>
      </c>
      <c r="AB53" s="86" t="str">
        <f>IFERROR(VLOOKUP(AB$1&amp;$B53,'Score Data Entry'!$L:$M,2,FALSE),"")</f>
        <v/>
      </c>
      <c r="AC53" s="86" t="str">
        <f>IFERROR(VLOOKUP(AC$1&amp;$B53,'Score Data Entry'!$L:$M,2,FALSE),"")</f>
        <v/>
      </c>
      <c r="AD53" s="86" t="str">
        <f>IFERROR(VLOOKUP(AD$1&amp;$B53,'Score Data Entry'!$L:$M,2,FALSE),"")</f>
        <v/>
      </c>
      <c r="AE53" s="86" t="str">
        <f>IFERROR(VLOOKUP(AE$1&amp;$B53,'Score Data Entry'!$L:$M,2,FALSE),"")</f>
        <v/>
      </c>
      <c r="AF53" s="86" t="str">
        <f>IFERROR(VLOOKUP(AF$1&amp;$B53,'Score Data Entry'!$L:$M,2,FALSE),"")</f>
        <v/>
      </c>
      <c r="AG53" s="86" t="str">
        <f>IFERROR(VLOOKUP(AG$1&amp;$B53,'Score Data Entry'!$L:$M,2,FALSE),"")</f>
        <v/>
      </c>
      <c r="AH53" s="86" t="str">
        <f>IFERROR(VLOOKUP(AH$1&amp;$B53,'Score Data Entry'!$L:$M,2,FALSE),"")</f>
        <v/>
      </c>
      <c r="AI53" s="83">
        <v>0</v>
      </c>
      <c r="AJ53" s="83">
        <v>0</v>
      </c>
      <c r="AK53" s="83">
        <v>0</v>
      </c>
      <c r="AL53" s="83">
        <v>0</v>
      </c>
      <c r="AM53" s="83">
        <v>0</v>
      </c>
      <c r="AN53" s="83">
        <v>0</v>
      </c>
      <c r="AO53" s="83">
        <v>0</v>
      </c>
      <c r="AP53" s="83">
        <v>0</v>
      </c>
      <c r="AQ53" s="84">
        <f t="shared" si="2"/>
        <v>2</v>
      </c>
      <c r="AR53" s="85">
        <f t="shared" si="3"/>
        <v>2</v>
      </c>
    </row>
    <row r="54" spans="1:44" ht="15.6" x14ac:dyDescent="0.3">
      <c r="A54" s="91" t="s">
        <v>250</v>
      </c>
      <c r="B54" s="93" t="s">
        <v>540</v>
      </c>
      <c r="C54" s="86" t="str">
        <f>IFERROR(VLOOKUP(C$1&amp;$B54,'Score Data Entry'!$L:$M,2,FALSE),"")</f>
        <v/>
      </c>
      <c r="D54" s="86" t="str">
        <f>IFERROR(VLOOKUP(D$1&amp;$B54,'Score Data Entry'!$L:$M,2,FALSE),"")</f>
        <v/>
      </c>
      <c r="E54" s="86">
        <f>IFERROR(VLOOKUP(E$1&amp;$B54,'Score Data Entry'!$L:$M,2,FALSE),"")</f>
        <v>2</v>
      </c>
      <c r="F54" s="86" t="str">
        <f>IFERROR(VLOOKUP(F$1&amp;$B54,'Score Data Entry'!$L:$M,2,FALSE),"")</f>
        <v/>
      </c>
      <c r="G54" s="86" t="str">
        <f>IFERROR(VLOOKUP(G$1&amp;$B54,'Score Data Entry'!$L:$M,2,FALSE),"")</f>
        <v/>
      </c>
      <c r="H54" s="86" t="str">
        <f>IFERROR(VLOOKUP(H$1&amp;$B54,'Score Data Entry'!$L:$M,2,FALSE),"")</f>
        <v/>
      </c>
      <c r="I54" s="86" t="str">
        <f>IFERROR(VLOOKUP(I$1&amp;$B54,'Score Data Entry'!$L:$M,2,FALSE),"")</f>
        <v/>
      </c>
      <c r="J54" s="86" t="str">
        <f>IFERROR(VLOOKUP(J$1&amp;$B54,'Score Data Entry'!$L:$M,2,FALSE),"")</f>
        <v/>
      </c>
      <c r="K54" s="86" t="str">
        <f>IFERROR(VLOOKUP(K$1&amp;$B54,'Score Data Entry'!$L:$M,2,FALSE),"")</f>
        <v/>
      </c>
      <c r="L54" s="86" t="str">
        <f>IFERROR(VLOOKUP(L$1&amp;$B54,'Score Data Entry'!$L:$M,2,FALSE),"")</f>
        <v/>
      </c>
      <c r="M54" s="86" t="str">
        <f>IFERROR(VLOOKUP(M$1&amp;$B54,'Score Data Entry'!$L:$M,2,FALSE),"")</f>
        <v/>
      </c>
      <c r="N54" s="86" t="str">
        <f>IFERROR(VLOOKUP(N$1&amp;$B54,'Score Data Entry'!$L:$M,2,FALSE),"")</f>
        <v/>
      </c>
      <c r="O54" s="86" t="str">
        <f>IFERROR(VLOOKUP(O$1&amp;$B54,'Score Data Entry'!$L:$M,2,FALSE),"")</f>
        <v/>
      </c>
      <c r="P54" s="86" t="str">
        <f>IFERROR(VLOOKUP(P$1&amp;$B54,'Score Data Entry'!$L:$M,2,FALSE),"")</f>
        <v/>
      </c>
      <c r="Q54" s="86" t="str">
        <f>IFERROR(VLOOKUP(Q$1&amp;$B54,'Score Data Entry'!$L:$M,2,FALSE),"")</f>
        <v/>
      </c>
      <c r="R54" s="86" t="str">
        <f>IFERROR(VLOOKUP(R$1&amp;$B54,'Score Data Entry'!$L:$M,2,FALSE),"")</f>
        <v/>
      </c>
      <c r="S54" s="86" t="str">
        <f>IFERROR(VLOOKUP(S$1&amp;$B54,'Score Data Entry'!$L:$M,2,FALSE),"")</f>
        <v/>
      </c>
      <c r="T54" s="86" t="str">
        <f>IFERROR(VLOOKUP(T$1&amp;$B54,'Score Data Entry'!$L:$M,2,FALSE),"")</f>
        <v/>
      </c>
      <c r="U54" s="86" t="str">
        <f>IFERROR(VLOOKUP(U$1&amp;$B54,'Score Data Entry'!$L:$M,2,FALSE),"")</f>
        <v/>
      </c>
      <c r="V54" s="86" t="str">
        <f>IFERROR(VLOOKUP(V$1&amp;$B54,'Score Data Entry'!$L:$M,2,FALSE),"")</f>
        <v/>
      </c>
      <c r="W54" s="86" t="str">
        <f>IFERROR(VLOOKUP(W$1&amp;$B54,'Score Data Entry'!$L:$M,2,FALSE),"")</f>
        <v/>
      </c>
      <c r="X54" s="86" t="str">
        <f>IFERROR(VLOOKUP(X$1&amp;$B54,'Score Data Entry'!$L:$M,2,FALSE),"")</f>
        <v/>
      </c>
      <c r="Y54" s="86" t="str">
        <f>IFERROR(VLOOKUP(Y$1&amp;$B54,'Score Data Entry'!$L:$M,2,FALSE),"")</f>
        <v/>
      </c>
      <c r="Z54" s="86" t="str">
        <f>IFERROR(VLOOKUP(Z$1&amp;$B54,'Score Data Entry'!$L:$M,2,FALSE),"")</f>
        <v/>
      </c>
      <c r="AA54" s="86" t="str">
        <f>IFERROR(VLOOKUP(AA$1&amp;$B54,'Score Data Entry'!$L:$M,2,FALSE),"")</f>
        <v/>
      </c>
      <c r="AB54" s="86" t="str">
        <f>IFERROR(VLOOKUP(AB$1&amp;$B54,'Score Data Entry'!$L:$M,2,FALSE),"")</f>
        <v/>
      </c>
      <c r="AC54" s="86" t="str">
        <f>IFERROR(VLOOKUP(AC$1&amp;$B54,'Score Data Entry'!$L:$M,2,FALSE),"")</f>
        <v/>
      </c>
      <c r="AD54" s="86" t="str">
        <f>IFERROR(VLOOKUP(AD$1&amp;$B54,'Score Data Entry'!$L:$M,2,FALSE),"")</f>
        <v/>
      </c>
      <c r="AE54" s="86" t="str">
        <f>IFERROR(VLOOKUP(AE$1&amp;$B54,'Score Data Entry'!$L:$M,2,FALSE),"")</f>
        <v/>
      </c>
      <c r="AF54" s="86" t="str">
        <f>IFERROR(VLOOKUP(AF$1&amp;$B54,'Score Data Entry'!$L:$M,2,FALSE),"")</f>
        <v/>
      </c>
      <c r="AG54" s="86" t="str">
        <f>IFERROR(VLOOKUP(AG$1&amp;$B54,'Score Data Entry'!$L:$M,2,FALSE),"")</f>
        <v/>
      </c>
      <c r="AH54" s="86" t="str">
        <f>IFERROR(VLOOKUP(AH$1&amp;$B54,'Score Data Entry'!$L:$M,2,FALSE),"")</f>
        <v/>
      </c>
      <c r="AI54" s="83">
        <v>0</v>
      </c>
      <c r="AJ54" s="83">
        <v>0</v>
      </c>
      <c r="AK54" s="83">
        <v>0</v>
      </c>
      <c r="AL54" s="83">
        <v>0</v>
      </c>
      <c r="AM54" s="83">
        <v>0</v>
      </c>
      <c r="AN54" s="83">
        <v>0</v>
      </c>
      <c r="AO54" s="83">
        <v>0</v>
      </c>
      <c r="AP54" s="83">
        <v>0</v>
      </c>
      <c r="AQ54" s="84">
        <f t="shared" si="2"/>
        <v>2</v>
      </c>
      <c r="AR54" s="85">
        <f t="shared" si="3"/>
        <v>2</v>
      </c>
    </row>
    <row r="55" spans="1:44" ht="15.6" x14ac:dyDescent="0.3">
      <c r="A55" s="91" t="s">
        <v>275</v>
      </c>
      <c r="B55" s="93" t="s">
        <v>557</v>
      </c>
      <c r="C55" s="86" t="str">
        <f>IFERROR(VLOOKUP(C$1&amp;$B55,'Score Data Entry'!$L:$M,2,FALSE),"")</f>
        <v/>
      </c>
      <c r="D55" s="86" t="str">
        <f>IFERROR(VLOOKUP(D$1&amp;$B55,'Score Data Entry'!$L:$M,2,FALSE),"")</f>
        <v/>
      </c>
      <c r="E55" s="86" t="str">
        <f>IFERROR(VLOOKUP(E$1&amp;$B55,'Score Data Entry'!$L:$M,2,FALSE),"")</f>
        <v/>
      </c>
      <c r="F55" s="86" t="str">
        <f>IFERROR(VLOOKUP(F$1&amp;$B55,'Score Data Entry'!$L:$M,2,FALSE),"")</f>
        <v/>
      </c>
      <c r="G55" s="86" t="str">
        <f>IFERROR(VLOOKUP(G$1&amp;$B55,'Score Data Entry'!$L:$M,2,FALSE),"")</f>
        <v/>
      </c>
      <c r="H55" s="86" t="str">
        <f>IFERROR(VLOOKUP(H$1&amp;$B55,'Score Data Entry'!$L:$M,2,FALSE),"")</f>
        <v/>
      </c>
      <c r="I55" s="86" t="str">
        <f>IFERROR(VLOOKUP(I$1&amp;$B55,'Score Data Entry'!$L:$M,2,FALSE),"")</f>
        <v/>
      </c>
      <c r="J55" s="86" t="str">
        <f>IFERROR(VLOOKUP(J$1&amp;$B55,'Score Data Entry'!$L:$M,2,FALSE),"")</f>
        <v/>
      </c>
      <c r="K55" s="86" t="str">
        <f>IFERROR(VLOOKUP(K$1&amp;$B55,'Score Data Entry'!$L:$M,2,FALSE),"")</f>
        <v/>
      </c>
      <c r="L55" s="86" t="str">
        <f>IFERROR(VLOOKUP(L$1&amp;$B55,'Score Data Entry'!$L:$M,2,FALSE),"")</f>
        <v/>
      </c>
      <c r="M55" s="86" t="str">
        <f>IFERROR(VLOOKUP(M$1&amp;$B55,'Score Data Entry'!$L:$M,2,FALSE),"")</f>
        <v/>
      </c>
      <c r="N55" s="86">
        <f>IFERROR(VLOOKUP(N$1&amp;$B55,'Score Data Entry'!$L:$M,2,FALSE),"")</f>
        <v>2</v>
      </c>
      <c r="O55" s="86" t="str">
        <f>IFERROR(VLOOKUP(O$1&amp;$B55,'Score Data Entry'!$L:$M,2,FALSE),"")</f>
        <v/>
      </c>
      <c r="P55" s="86" t="str">
        <f>IFERROR(VLOOKUP(P$1&amp;$B55,'Score Data Entry'!$L:$M,2,FALSE),"")</f>
        <v/>
      </c>
      <c r="Q55" s="86" t="str">
        <f>IFERROR(VLOOKUP(Q$1&amp;$B55,'Score Data Entry'!$L:$M,2,FALSE),"")</f>
        <v/>
      </c>
      <c r="R55" s="86" t="str">
        <f>IFERROR(VLOOKUP(R$1&amp;$B55,'Score Data Entry'!$L:$M,2,FALSE),"")</f>
        <v/>
      </c>
      <c r="S55" s="86" t="str">
        <f>IFERROR(VLOOKUP(S$1&amp;$B55,'Score Data Entry'!$L:$M,2,FALSE),"")</f>
        <v/>
      </c>
      <c r="T55" s="86" t="str">
        <f>IFERROR(VLOOKUP(T$1&amp;$B55,'Score Data Entry'!$L:$M,2,FALSE),"")</f>
        <v/>
      </c>
      <c r="U55" s="86" t="str">
        <f>IFERROR(VLOOKUP(U$1&amp;$B55,'Score Data Entry'!$L:$M,2,FALSE),"")</f>
        <v/>
      </c>
      <c r="V55" s="86" t="str">
        <f>IFERROR(VLOOKUP(V$1&amp;$B55,'Score Data Entry'!$L:$M,2,FALSE),"")</f>
        <v/>
      </c>
      <c r="W55" s="86" t="str">
        <f>IFERROR(VLOOKUP(W$1&amp;$B55,'Score Data Entry'!$L:$M,2,FALSE),"")</f>
        <v/>
      </c>
      <c r="X55" s="86" t="str">
        <f>IFERROR(VLOOKUP(X$1&amp;$B55,'Score Data Entry'!$L:$M,2,FALSE),"")</f>
        <v/>
      </c>
      <c r="Y55" s="86" t="str">
        <f>IFERROR(VLOOKUP(Y$1&amp;$B55,'Score Data Entry'!$L:$M,2,FALSE),"")</f>
        <v/>
      </c>
      <c r="Z55" s="86" t="str">
        <f>IFERROR(VLOOKUP(Z$1&amp;$B55,'Score Data Entry'!$L:$M,2,FALSE),"")</f>
        <v/>
      </c>
      <c r="AA55" s="86" t="str">
        <f>IFERROR(VLOOKUP(AA$1&amp;$B55,'Score Data Entry'!$L:$M,2,FALSE),"")</f>
        <v/>
      </c>
      <c r="AB55" s="86" t="str">
        <f>IFERROR(VLOOKUP(AB$1&amp;$B55,'Score Data Entry'!$L:$M,2,FALSE),"")</f>
        <v/>
      </c>
      <c r="AC55" s="86" t="str">
        <f>IFERROR(VLOOKUP(AC$1&amp;$B55,'Score Data Entry'!$L:$M,2,FALSE),"")</f>
        <v/>
      </c>
      <c r="AD55" s="86" t="str">
        <f>IFERROR(VLOOKUP(AD$1&amp;$B55,'Score Data Entry'!$L:$M,2,FALSE),"")</f>
        <v/>
      </c>
      <c r="AE55" s="86" t="str">
        <f>IFERROR(VLOOKUP(AE$1&amp;$B55,'Score Data Entry'!$L:$M,2,FALSE),"")</f>
        <v/>
      </c>
      <c r="AF55" s="86" t="str">
        <f>IFERROR(VLOOKUP(AF$1&amp;$B55,'Score Data Entry'!$L:$M,2,FALSE),"")</f>
        <v/>
      </c>
      <c r="AG55" s="86" t="str">
        <f>IFERROR(VLOOKUP(AG$1&amp;$B55,'Score Data Entry'!$L:$M,2,FALSE),"")</f>
        <v/>
      </c>
      <c r="AH55" s="86" t="str">
        <f>IFERROR(VLOOKUP(AH$1&amp;$B55,'Score Data Entry'!$L:$M,2,FALSE),"")</f>
        <v/>
      </c>
      <c r="AI55" s="83">
        <v>0</v>
      </c>
      <c r="AJ55" s="83">
        <v>0</v>
      </c>
      <c r="AK55" s="83">
        <v>0</v>
      </c>
      <c r="AL55" s="83">
        <v>0</v>
      </c>
      <c r="AM55" s="83">
        <v>0</v>
      </c>
      <c r="AN55" s="83">
        <v>0</v>
      </c>
      <c r="AO55" s="83">
        <v>0</v>
      </c>
      <c r="AP55" s="83">
        <v>0</v>
      </c>
      <c r="AQ55" s="84">
        <f t="shared" si="2"/>
        <v>2</v>
      </c>
      <c r="AR55" s="85">
        <f t="shared" si="3"/>
        <v>2</v>
      </c>
    </row>
    <row r="56" spans="1:44" ht="15.6" x14ac:dyDescent="0.3">
      <c r="A56" s="91" t="s">
        <v>574</v>
      </c>
      <c r="B56" s="93" t="s">
        <v>573</v>
      </c>
      <c r="C56" s="86">
        <f>IFERROR(VLOOKUP(C$1&amp;$B56,'Score Data Entry'!$L:$M,2,FALSE),"")</f>
        <v>1</v>
      </c>
      <c r="D56" s="86" t="str">
        <f>IFERROR(VLOOKUP(D$1&amp;$B56,'Score Data Entry'!$L:$M,2,FALSE),"")</f>
        <v/>
      </c>
      <c r="E56" s="86" t="str">
        <f>IFERROR(VLOOKUP(E$1&amp;$B56,'Score Data Entry'!$L:$M,2,FALSE),"")</f>
        <v/>
      </c>
      <c r="F56" s="86" t="str">
        <f>IFERROR(VLOOKUP(F$1&amp;$B56,'Score Data Entry'!$L:$M,2,FALSE),"")</f>
        <v/>
      </c>
      <c r="G56" s="86" t="str">
        <f>IFERROR(VLOOKUP(G$1&amp;$B56,'Score Data Entry'!$L:$M,2,FALSE),"")</f>
        <v/>
      </c>
      <c r="H56" s="86" t="str">
        <f>IFERROR(VLOOKUP(H$1&amp;$B56,'Score Data Entry'!$L:$M,2,FALSE),"")</f>
        <v/>
      </c>
      <c r="I56" s="86" t="str">
        <f>IFERROR(VLOOKUP(I$1&amp;$B56,'Score Data Entry'!$L:$M,2,FALSE),"")</f>
        <v/>
      </c>
      <c r="J56" s="86">
        <f>IFERROR(VLOOKUP(J$1&amp;$B56,'Score Data Entry'!$L:$M,2,FALSE),"")</f>
        <v>1</v>
      </c>
      <c r="K56" s="86" t="str">
        <f>IFERROR(VLOOKUP(K$1&amp;$B56,'Score Data Entry'!$L:$M,2,FALSE),"")</f>
        <v/>
      </c>
      <c r="L56" s="86" t="str">
        <f>IFERROR(VLOOKUP(L$1&amp;$B56,'Score Data Entry'!$L:$M,2,FALSE),"")</f>
        <v/>
      </c>
      <c r="M56" s="86" t="str">
        <f>IFERROR(VLOOKUP(M$1&amp;$B56,'Score Data Entry'!$L:$M,2,FALSE),"")</f>
        <v/>
      </c>
      <c r="N56" s="86" t="str">
        <f>IFERROR(VLOOKUP(N$1&amp;$B56,'Score Data Entry'!$L:$M,2,FALSE),"")</f>
        <v/>
      </c>
      <c r="O56" s="86" t="str">
        <f>IFERROR(VLOOKUP(O$1&amp;$B56,'Score Data Entry'!$L:$M,2,FALSE),"")</f>
        <v/>
      </c>
      <c r="P56" s="86" t="str">
        <f>IFERROR(VLOOKUP(P$1&amp;$B56,'Score Data Entry'!$L:$M,2,FALSE),"")</f>
        <v/>
      </c>
      <c r="Q56" s="86" t="str">
        <f>IFERROR(VLOOKUP(Q$1&amp;$B56,'Score Data Entry'!$L:$M,2,FALSE),"")</f>
        <v/>
      </c>
      <c r="R56" s="86" t="str">
        <f>IFERROR(VLOOKUP(R$1&amp;$B56,'Score Data Entry'!$L:$M,2,FALSE),"")</f>
        <v/>
      </c>
      <c r="S56" s="86" t="str">
        <f>IFERROR(VLOOKUP(S$1&amp;$B56,'Score Data Entry'!$L:$M,2,FALSE),"")</f>
        <v/>
      </c>
      <c r="T56" s="86" t="str">
        <f>IFERROR(VLOOKUP(T$1&amp;$B56,'Score Data Entry'!$L:$M,2,FALSE),"")</f>
        <v/>
      </c>
      <c r="U56" s="86" t="str">
        <f>IFERROR(VLOOKUP(U$1&amp;$B56,'Score Data Entry'!$L:$M,2,FALSE),"")</f>
        <v/>
      </c>
      <c r="V56" s="86" t="str">
        <f>IFERROR(VLOOKUP(V$1&amp;$B56,'Score Data Entry'!$L:$M,2,FALSE),"")</f>
        <v/>
      </c>
      <c r="W56" s="86" t="str">
        <f>IFERROR(VLOOKUP(W$1&amp;$B56,'Score Data Entry'!$L:$M,2,FALSE),"")</f>
        <v/>
      </c>
      <c r="X56" s="86" t="str">
        <f>IFERROR(VLOOKUP(X$1&amp;$B56,'Score Data Entry'!$L:$M,2,FALSE),"")</f>
        <v/>
      </c>
      <c r="Y56" s="86" t="str">
        <f>IFERROR(VLOOKUP(Y$1&amp;$B56,'Score Data Entry'!$L:$M,2,FALSE),"")</f>
        <v/>
      </c>
      <c r="Z56" s="86" t="str">
        <f>IFERROR(VLOOKUP(Z$1&amp;$B56,'Score Data Entry'!$L:$M,2,FALSE),"")</f>
        <v/>
      </c>
      <c r="AA56" s="86" t="str">
        <f>IFERROR(VLOOKUP(AA$1&amp;$B56,'Score Data Entry'!$L:$M,2,FALSE),"")</f>
        <v/>
      </c>
      <c r="AB56" s="86" t="str">
        <f>IFERROR(VLOOKUP(AB$1&amp;$B56,'Score Data Entry'!$L:$M,2,FALSE),"")</f>
        <v/>
      </c>
      <c r="AC56" s="86" t="str">
        <f>IFERROR(VLOOKUP(AC$1&amp;$B56,'Score Data Entry'!$L:$M,2,FALSE),"")</f>
        <v/>
      </c>
      <c r="AD56" s="86" t="str">
        <f>IFERROR(VLOOKUP(AD$1&amp;$B56,'Score Data Entry'!$L:$M,2,FALSE),"")</f>
        <v/>
      </c>
      <c r="AE56" s="86" t="str">
        <f>IFERROR(VLOOKUP(AE$1&amp;$B56,'Score Data Entry'!$L:$M,2,FALSE),"")</f>
        <v/>
      </c>
      <c r="AF56" s="86" t="str">
        <f>IFERROR(VLOOKUP(AF$1&amp;$B56,'Score Data Entry'!$L:$M,2,FALSE),"")</f>
        <v/>
      </c>
      <c r="AG56" s="86" t="str">
        <f>IFERROR(VLOOKUP(AG$1&amp;$B56,'Score Data Entry'!$L:$M,2,FALSE),"")</f>
        <v/>
      </c>
      <c r="AH56" s="86" t="str">
        <f>IFERROR(VLOOKUP(AH$1&amp;$B56,'Score Data Entry'!$L:$M,2,FALSE),"")</f>
        <v/>
      </c>
      <c r="AI56" s="83">
        <v>0</v>
      </c>
      <c r="AJ56" s="83">
        <v>0</v>
      </c>
      <c r="AK56" s="83">
        <v>0</v>
      </c>
      <c r="AL56" s="83">
        <v>0</v>
      </c>
      <c r="AM56" s="83">
        <v>0</v>
      </c>
      <c r="AN56" s="83">
        <v>0</v>
      </c>
      <c r="AO56" s="83">
        <v>0</v>
      </c>
      <c r="AP56" s="83">
        <v>0</v>
      </c>
      <c r="AQ56" s="84">
        <f t="shared" si="2"/>
        <v>2</v>
      </c>
      <c r="AR56" s="85">
        <f t="shared" si="3"/>
        <v>2</v>
      </c>
    </row>
    <row r="57" spans="1:44" ht="15.6" x14ac:dyDescent="0.3">
      <c r="A57" s="91" t="s">
        <v>405</v>
      </c>
      <c r="B57" s="93" t="s">
        <v>560</v>
      </c>
      <c r="C57" s="86" t="str">
        <f>IFERROR(VLOOKUP(C$1&amp;$B57,'Score Data Entry'!$L:$M,2,FALSE),"")</f>
        <v/>
      </c>
      <c r="D57" s="86" t="str">
        <f>IFERROR(VLOOKUP(D$1&amp;$B57,'Score Data Entry'!$L:$M,2,FALSE),"")</f>
        <v/>
      </c>
      <c r="E57" s="86" t="str">
        <f>IFERROR(VLOOKUP(E$1&amp;$B57,'Score Data Entry'!$L:$M,2,FALSE),"")</f>
        <v/>
      </c>
      <c r="F57" s="86" t="str">
        <f>IFERROR(VLOOKUP(F$1&amp;$B57,'Score Data Entry'!$L:$M,2,FALSE),"")</f>
        <v/>
      </c>
      <c r="G57" s="86" t="str">
        <f>IFERROR(VLOOKUP(G$1&amp;$B57,'Score Data Entry'!$L:$M,2,FALSE),"")</f>
        <v/>
      </c>
      <c r="H57" s="86" t="str">
        <f>IFERROR(VLOOKUP(H$1&amp;$B57,'Score Data Entry'!$L:$M,2,FALSE),"")</f>
        <v/>
      </c>
      <c r="I57" s="86" t="str">
        <f>IFERROR(VLOOKUP(I$1&amp;$B57,'Score Data Entry'!$L:$M,2,FALSE),"")</f>
        <v/>
      </c>
      <c r="J57" s="86" t="str">
        <f>IFERROR(VLOOKUP(J$1&amp;$B57,'Score Data Entry'!$L:$M,2,FALSE),"")</f>
        <v/>
      </c>
      <c r="K57" s="86" t="str">
        <f>IFERROR(VLOOKUP(K$1&amp;$B57,'Score Data Entry'!$L:$M,2,FALSE),"")</f>
        <v/>
      </c>
      <c r="L57" s="86" t="str">
        <f>IFERROR(VLOOKUP(L$1&amp;$B57,'Score Data Entry'!$L:$M,2,FALSE),"")</f>
        <v/>
      </c>
      <c r="M57" s="86" t="str">
        <f>IFERROR(VLOOKUP(M$1&amp;$B57,'Score Data Entry'!$L:$M,2,FALSE),"")</f>
        <v/>
      </c>
      <c r="N57" s="86" t="str">
        <f>IFERROR(VLOOKUP(N$1&amp;$B57,'Score Data Entry'!$L:$M,2,FALSE),"")</f>
        <v/>
      </c>
      <c r="O57" s="86" t="str">
        <f>IFERROR(VLOOKUP(O$1&amp;$B57,'Score Data Entry'!$L:$M,2,FALSE),"")</f>
        <v/>
      </c>
      <c r="P57" s="86" t="str">
        <f>IFERROR(VLOOKUP(P$1&amp;$B57,'Score Data Entry'!$L:$M,2,FALSE),"")</f>
        <v/>
      </c>
      <c r="Q57" s="86" t="str">
        <f>IFERROR(VLOOKUP(Q$1&amp;$B57,'Score Data Entry'!$L:$M,2,FALSE),"")</f>
        <v/>
      </c>
      <c r="R57" s="86" t="str">
        <f>IFERROR(VLOOKUP(R$1&amp;$B57,'Score Data Entry'!$L:$M,2,FALSE),"")</f>
        <v/>
      </c>
      <c r="S57" s="86" t="str">
        <f>IFERROR(VLOOKUP(S$1&amp;$B57,'Score Data Entry'!$L:$M,2,FALSE),"")</f>
        <v/>
      </c>
      <c r="T57" s="86" t="str">
        <f>IFERROR(VLOOKUP(T$1&amp;$B57,'Score Data Entry'!$L:$M,2,FALSE),"")</f>
        <v/>
      </c>
      <c r="U57" s="86" t="str">
        <f>IFERROR(VLOOKUP(U$1&amp;$B57,'Score Data Entry'!$L:$M,2,FALSE),"")</f>
        <v/>
      </c>
      <c r="V57" s="86" t="str">
        <f>IFERROR(VLOOKUP(V$1&amp;$B57,'Score Data Entry'!$L:$M,2,FALSE),"")</f>
        <v/>
      </c>
      <c r="W57" s="86" t="str">
        <f>IFERROR(VLOOKUP(W$1&amp;$B57,'Score Data Entry'!$L:$M,2,FALSE),"")</f>
        <v/>
      </c>
      <c r="X57" s="86" t="str">
        <f>IFERROR(VLOOKUP(X$1&amp;$B57,'Score Data Entry'!$L:$M,2,FALSE),"")</f>
        <v/>
      </c>
      <c r="Y57" s="86" t="str">
        <f>IFERROR(VLOOKUP(Y$1&amp;$B57,'Score Data Entry'!$L:$M,2,FALSE),"")</f>
        <v/>
      </c>
      <c r="Z57" s="86" t="str">
        <f>IFERROR(VLOOKUP(Z$1&amp;$B57,'Score Data Entry'!$L:$M,2,FALSE),"")</f>
        <v/>
      </c>
      <c r="AA57" s="86" t="str">
        <f>IFERROR(VLOOKUP(AA$1&amp;$B57,'Score Data Entry'!$L:$M,2,FALSE),"")</f>
        <v/>
      </c>
      <c r="AB57" s="86" t="str">
        <f>IFERROR(VLOOKUP(AB$1&amp;$B57,'Score Data Entry'!$L:$M,2,FALSE),"")</f>
        <v/>
      </c>
      <c r="AC57" s="86" t="str">
        <f>IFERROR(VLOOKUP(AC$1&amp;$B57,'Score Data Entry'!$L:$M,2,FALSE),"")</f>
        <v/>
      </c>
      <c r="AD57" s="86" t="str">
        <f>IFERROR(VLOOKUP(AD$1&amp;$B57,'Score Data Entry'!$L:$M,2,FALSE),"")</f>
        <v/>
      </c>
      <c r="AE57" s="86" t="str">
        <f>IFERROR(VLOOKUP(AE$1&amp;$B57,'Score Data Entry'!$L:$M,2,FALSE),"")</f>
        <v/>
      </c>
      <c r="AF57" s="86" t="str">
        <f>IFERROR(VLOOKUP(AF$1&amp;$B57,'Score Data Entry'!$L:$M,2,FALSE),"")</f>
        <v/>
      </c>
      <c r="AG57" s="86">
        <f>IFERROR(VLOOKUP(AG$1&amp;$B57,'Score Data Entry'!$L:$M,2,FALSE),"")</f>
        <v>2</v>
      </c>
      <c r="AH57" s="86" t="str">
        <f>IFERROR(VLOOKUP(AH$1&amp;$B57,'Score Data Entry'!$L:$M,2,FALSE),"")</f>
        <v/>
      </c>
      <c r="AI57" s="83">
        <v>0</v>
      </c>
      <c r="AJ57" s="83">
        <v>0</v>
      </c>
      <c r="AK57" s="83">
        <v>0</v>
      </c>
      <c r="AL57" s="83">
        <v>0</v>
      </c>
      <c r="AM57" s="83">
        <v>0</v>
      </c>
      <c r="AN57" s="83">
        <v>0</v>
      </c>
      <c r="AO57" s="83">
        <v>0</v>
      </c>
      <c r="AP57" s="83">
        <v>0</v>
      </c>
      <c r="AQ57" s="84">
        <f t="shared" si="2"/>
        <v>2</v>
      </c>
      <c r="AR57" s="85">
        <f t="shared" si="3"/>
        <v>2</v>
      </c>
    </row>
    <row r="58" spans="1:44" ht="15.6" x14ac:dyDescent="0.3">
      <c r="A58" s="91" t="s">
        <v>413</v>
      </c>
      <c r="B58" s="93" t="s">
        <v>568</v>
      </c>
      <c r="C58" s="86" t="str">
        <f>IFERROR(VLOOKUP(C$1&amp;$B58,'Score Data Entry'!$L:$M,2,FALSE),"")</f>
        <v/>
      </c>
      <c r="D58" s="86" t="str">
        <f>IFERROR(VLOOKUP(D$1&amp;$B58,'Score Data Entry'!$L:$M,2,FALSE),"")</f>
        <v/>
      </c>
      <c r="E58" s="86" t="str">
        <f>IFERROR(VLOOKUP(E$1&amp;$B58,'Score Data Entry'!$L:$M,2,FALSE),"")</f>
        <v/>
      </c>
      <c r="F58" s="86" t="str">
        <f>IFERROR(VLOOKUP(F$1&amp;$B58,'Score Data Entry'!$L:$M,2,FALSE),"")</f>
        <v/>
      </c>
      <c r="G58" s="86" t="str">
        <f>IFERROR(VLOOKUP(G$1&amp;$B58,'Score Data Entry'!$L:$M,2,FALSE),"")</f>
        <v/>
      </c>
      <c r="H58" s="86" t="str">
        <f>IFERROR(VLOOKUP(H$1&amp;$B58,'Score Data Entry'!$L:$M,2,FALSE),"")</f>
        <v/>
      </c>
      <c r="I58" s="86" t="str">
        <f>IFERROR(VLOOKUP(I$1&amp;$B58,'Score Data Entry'!$L:$M,2,FALSE),"")</f>
        <v/>
      </c>
      <c r="J58" s="86" t="str">
        <f>IFERROR(VLOOKUP(J$1&amp;$B58,'Score Data Entry'!$L:$M,2,FALSE),"")</f>
        <v/>
      </c>
      <c r="K58" s="86" t="str">
        <f>IFERROR(VLOOKUP(K$1&amp;$B58,'Score Data Entry'!$L:$M,2,FALSE),"")</f>
        <v/>
      </c>
      <c r="L58" s="86" t="str">
        <f>IFERROR(VLOOKUP(L$1&amp;$B58,'Score Data Entry'!$L:$M,2,FALSE),"")</f>
        <v/>
      </c>
      <c r="M58" s="86" t="str">
        <f>IFERROR(VLOOKUP(M$1&amp;$B58,'Score Data Entry'!$L:$M,2,FALSE),"")</f>
        <v/>
      </c>
      <c r="N58" s="86" t="str">
        <f>IFERROR(VLOOKUP(N$1&amp;$B58,'Score Data Entry'!$L:$M,2,FALSE),"")</f>
        <v/>
      </c>
      <c r="O58" s="86" t="str">
        <f>IFERROR(VLOOKUP(O$1&amp;$B58,'Score Data Entry'!$L:$M,2,FALSE),"")</f>
        <v/>
      </c>
      <c r="P58" s="86" t="str">
        <f>IFERROR(VLOOKUP(P$1&amp;$B58,'Score Data Entry'!$L:$M,2,FALSE),"")</f>
        <v/>
      </c>
      <c r="Q58" s="86" t="str">
        <f>IFERROR(VLOOKUP(Q$1&amp;$B58,'Score Data Entry'!$L:$M,2,FALSE),"")</f>
        <v/>
      </c>
      <c r="R58" s="86" t="str">
        <f>IFERROR(VLOOKUP(R$1&amp;$B58,'Score Data Entry'!$L:$M,2,FALSE),"")</f>
        <v/>
      </c>
      <c r="S58" s="86" t="str">
        <f>IFERROR(VLOOKUP(S$1&amp;$B58,'Score Data Entry'!$L:$M,2,FALSE),"")</f>
        <v/>
      </c>
      <c r="T58" s="86" t="str">
        <f>IFERROR(VLOOKUP(T$1&amp;$B58,'Score Data Entry'!$L:$M,2,FALSE),"")</f>
        <v/>
      </c>
      <c r="U58" s="86" t="str">
        <f>IFERROR(VLOOKUP(U$1&amp;$B58,'Score Data Entry'!$L:$M,2,FALSE),"")</f>
        <v/>
      </c>
      <c r="V58" s="86" t="str">
        <f>IFERROR(VLOOKUP(V$1&amp;$B58,'Score Data Entry'!$L:$M,2,FALSE),"")</f>
        <v/>
      </c>
      <c r="W58" s="86" t="str">
        <f>IFERROR(VLOOKUP(W$1&amp;$B58,'Score Data Entry'!$L:$M,2,FALSE),"")</f>
        <v/>
      </c>
      <c r="X58" s="86" t="str">
        <f>IFERROR(VLOOKUP(X$1&amp;$B58,'Score Data Entry'!$L:$M,2,FALSE),"")</f>
        <v/>
      </c>
      <c r="Y58" s="86" t="str">
        <f>IFERROR(VLOOKUP(Y$1&amp;$B58,'Score Data Entry'!$L:$M,2,FALSE),"")</f>
        <v/>
      </c>
      <c r="Z58" s="86" t="str">
        <f>IFERROR(VLOOKUP(Z$1&amp;$B58,'Score Data Entry'!$L:$M,2,FALSE),"")</f>
        <v/>
      </c>
      <c r="AA58" s="86" t="str">
        <f>IFERROR(VLOOKUP(AA$1&amp;$B58,'Score Data Entry'!$L:$M,2,FALSE),"")</f>
        <v/>
      </c>
      <c r="AB58" s="86" t="str">
        <f>IFERROR(VLOOKUP(AB$1&amp;$B58,'Score Data Entry'!$L:$M,2,FALSE),"")</f>
        <v/>
      </c>
      <c r="AC58" s="86" t="str">
        <f>IFERROR(VLOOKUP(AC$1&amp;$B58,'Score Data Entry'!$L:$M,2,FALSE),"")</f>
        <v/>
      </c>
      <c r="AD58" s="86" t="str">
        <f>IFERROR(VLOOKUP(AD$1&amp;$B58,'Score Data Entry'!$L:$M,2,FALSE),"")</f>
        <v/>
      </c>
      <c r="AE58" s="86" t="str">
        <f>IFERROR(VLOOKUP(AE$1&amp;$B58,'Score Data Entry'!$L:$M,2,FALSE),"")</f>
        <v/>
      </c>
      <c r="AF58" s="86">
        <f>IFERROR(VLOOKUP(AF$1&amp;$B58,'Score Data Entry'!$L:$M,2,FALSE),"")</f>
        <v>2</v>
      </c>
      <c r="AG58" s="86" t="str">
        <f>IFERROR(VLOOKUP(AG$1&amp;$B58,'Score Data Entry'!$L:$M,2,FALSE),"")</f>
        <v/>
      </c>
      <c r="AH58" s="86" t="str">
        <f>IFERROR(VLOOKUP(AH$1&amp;$B58,'Score Data Entry'!$L:$M,2,FALSE),"")</f>
        <v/>
      </c>
      <c r="AI58" s="83">
        <v>0</v>
      </c>
      <c r="AJ58" s="83">
        <v>0</v>
      </c>
      <c r="AK58" s="83">
        <v>0</v>
      </c>
      <c r="AL58" s="83">
        <v>0</v>
      </c>
      <c r="AM58" s="83">
        <v>0</v>
      </c>
      <c r="AN58" s="83">
        <v>0</v>
      </c>
      <c r="AO58" s="83">
        <v>0</v>
      </c>
      <c r="AP58" s="83">
        <v>0</v>
      </c>
      <c r="AQ58" s="84">
        <f t="shared" si="2"/>
        <v>2</v>
      </c>
      <c r="AR58" s="85">
        <f t="shared" si="3"/>
        <v>2</v>
      </c>
    </row>
    <row r="59" spans="1:44" ht="15.6" x14ac:dyDescent="0.3">
      <c r="A59" s="91" t="s">
        <v>294</v>
      </c>
      <c r="B59" s="93" t="s">
        <v>419</v>
      </c>
      <c r="C59" s="86" t="str">
        <f>IFERROR(VLOOKUP(C$1&amp;$B59,'Score Data Entry'!$L:$M,2,FALSE),"")</f>
        <v/>
      </c>
      <c r="D59" s="86" t="str">
        <f>IFERROR(VLOOKUP(D$1&amp;$B59,'Score Data Entry'!$L:$M,2,FALSE),"")</f>
        <v/>
      </c>
      <c r="E59" s="86" t="str">
        <f>IFERROR(VLOOKUP(E$1&amp;$B59,'Score Data Entry'!$L:$M,2,FALSE),"")</f>
        <v/>
      </c>
      <c r="F59" s="86">
        <f>IFERROR(VLOOKUP(F$1&amp;$B59,'Score Data Entry'!$L:$M,2,FALSE),"")</f>
        <v>1</v>
      </c>
      <c r="G59" s="86" t="str">
        <f>IFERROR(VLOOKUP(G$1&amp;$B59,'Score Data Entry'!$L:$M,2,FALSE),"")</f>
        <v/>
      </c>
      <c r="H59" s="86" t="str">
        <f>IFERROR(VLOOKUP(H$1&amp;$B59,'Score Data Entry'!$L:$M,2,FALSE),"")</f>
        <v/>
      </c>
      <c r="I59" s="86" t="str">
        <f>IFERROR(VLOOKUP(I$1&amp;$B59,'Score Data Entry'!$L:$M,2,FALSE),"")</f>
        <v/>
      </c>
      <c r="J59" s="86" t="str">
        <f>IFERROR(VLOOKUP(J$1&amp;$B59,'Score Data Entry'!$L:$M,2,FALSE),"")</f>
        <v/>
      </c>
      <c r="K59" s="86" t="str">
        <f>IFERROR(VLOOKUP(K$1&amp;$B59,'Score Data Entry'!$L:$M,2,FALSE),"")</f>
        <v/>
      </c>
      <c r="L59" s="86" t="str">
        <f>IFERROR(VLOOKUP(L$1&amp;$B59,'Score Data Entry'!$L:$M,2,FALSE),"")</f>
        <v/>
      </c>
      <c r="M59" s="86" t="str">
        <f>IFERROR(VLOOKUP(M$1&amp;$B59,'Score Data Entry'!$L:$M,2,FALSE),"")</f>
        <v/>
      </c>
      <c r="N59" s="86" t="str">
        <f>IFERROR(VLOOKUP(N$1&amp;$B59,'Score Data Entry'!$L:$M,2,FALSE),"")</f>
        <v/>
      </c>
      <c r="O59" s="86" t="str">
        <f>IFERROR(VLOOKUP(O$1&amp;$B59,'Score Data Entry'!$L:$M,2,FALSE),"")</f>
        <v/>
      </c>
      <c r="P59" s="86" t="str">
        <f>IFERROR(VLOOKUP(P$1&amp;$B59,'Score Data Entry'!$L:$M,2,FALSE),"")</f>
        <v/>
      </c>
      <c r="Q59" s="86" t="str">
        <f>IFERROR(VLOOKUP(Q$1&amp;$B59,'Score Data Entry'!$L:$M,2,FALSE),"")</f>
        <v/>
      </c>
      <c r="R59" s="86" t="str">
        <f>IFERROR(VLOOKUP(R$1&amp;$B59,'Score Data Entry'!$L:$M,2,FALSE),"")</f>
        <v/>
      </c>
      <c r="S59" s="86" t="str">
        <f>IFERROR(VLOOKUP(S$1&amp;$B59,'Score Data Entry'!$L:$M,2,FALSE),"")</f>
        <v/>
      </c>
      <c r="T59" s="86" t="str">
        <f>IFERROR(VLOOKUP(T$1&amp;$B59,'Score Data Entry'!$L:$M,2,FALSE),"")</f>
        <v/>
      </c>
      <c r="U59" s="86" t="str">
        <f>IFERROR(VLOOKUP(U$1&amp;$B59,'Score Data Entry'!$L:$M,2,FALSE),"")</f>
        <v/>
      </c>
      <c r="V59" s="86" t="str">
        <f>IFERROR(VLOOKUP(V$1&amp;$B59,'Score Data Entry'!$L:$M,2,FALSE),"")</f>
        <v/>
      </c>
      <c r="W59" s="86" t="str">
        <f>IFERROR(VLOOKUP(W$1&amp;$B59,'Score Data Entry'!$L:$M,2,FALSE),"")</f>
        <v/>
      </c>
      <c r="X59" s="86" t="str">
        <f>IFERROR(VLOOKUP(X$1&amp;$B59,'Score Data Entry'!$L:$M,2,FALSE),"")</f>
        <v/>
      </c>
      <c r="Y59" s="86" t="str">
        <f>IFERROR(VLOOKUP(Y$1&amp;$B59,'Score Data Entry'!$L:$M,2,FALSE),"")</f>
        <v/>
      </c>
      <c r="Z59" s="86" t="str">
        <f>IFERROR(VLOOKUP(Z$1&amp;$B59,'Score Data Entry'!$L:$M,2,FALSE),"")</f>
        <v/>
      </c>
      <c r="AA59" s="86" t="str">
        <f>IFERROR(VLOOKUP(AA$1&amp;$B59,'Score Data Entry'!$L:$M,2,FALSE),"")</f>
        <v/>
      </c>
      <c r="AB59" s="86" t="str">
        <f>IFERROR(VLOOKUP(AB$1&amp;$B59,'Score Data Entry'!$L:$M,2,FALSE),"")</f>
        <v/>
      </c>
      <c r="AC59" s="86" t="str">
        <f>IFERROR(VLOOKUP(AC$1&amp;$B59,'Score Data Entry'!$L:$M,2,FALSE),"")</f>
        <v/>
      </c>
      <c r="AD59" s="86" t="str">
        <f>IFERROR(VLOOKUP(AD$1&amp;$B59,'Score Data Entry'!$L:$M,2,FALSE),"")</f>
        <v/>
      </c>
      <c r="AE59" s="86" t="str">
        <f>IFERROR(VLOOKUP(AE$1&amp;$B59,'Score Data Entry'!$L:$M,2,FALSE),"")</f>
        <v/>
      </c>
      <c r="AF59" s="86" t="str">
        <f>IFERROR(VLOOKUP(AF$1&amp;$B59,'Score Data Entry'!$L:$M,2,FALSE),"")</f>
        <v/>
      </c>
      <c r="AG59" s="86" t="str">
        <f>IFERROR(VLOOKUP(AG$1&amp;$B59,'Score Data Entry'!$L:$M,2,FALSE),"")</f>
        <v/>
      </c>
      <c r="AH59" s="86" t="str">
        <f>IFERROR(VLOOKUP(AH$1&amp;$B59,'Score Data Entry'!$L:$M,2,FALSE),"")</f>
        <v/>
      </c>
      <c r="AI59" s="83">
        <v>0</v>
      </c>
      <c r="AJ59" s="83">
        <v>0</v>
      </c>
      <c r="AK59" s="83">
        <v>0</v>
      </c>
      <c r="AL59" s="83">
        <v>0</v>
      </c>
      <c r="AM59" s="83">
        <v>0</v>
      </c>
      <c r="AN59" s="83">
        <v>0</v>
      </c>
      <c r="AO59" s="83">
        <v>0</v>
      </c>
      <c r="AP59" s="83">
        <v>0</v>
      </c>
      <c r="AQ59" s="84">
        <f t="shared" si="2"/>
        <v>1</v>
      </c>
      <c r="AR59" s="85">
        <f t="shared" si="3"/>
        <v>1</v>
      </c>
    </row>
    <row r="60" spans="1:44" ht="15.6" x14ac:dyDescent="0.3">
      <c r="A60" s="91" t="s">
        <v>318</v>
      </c>
      <c r="B60" s="93" t="s">
        <v>451</v>
      </c>
      <c r="C60" s="86" t="str">
        <f>IFERROR(VLOOKUP(C$1&amp;$B60,'Score Data Entry'!$L:$M,2,FALSE),"")</f>
        <v/>
      </c>
      <c r="D60" s="86">
        <f>IFERROR(VLOOKUP(D$1&amp;$B60,'Score Data Entry'!$L:$M,2,FALSE),"")</f>
        <v>1</v>
      </c>
      <c r="E60" s="86" t="str">
        <f>IFERROR(VLOOKUP(E$1&amp;$B60,'Score Data Entry'!$L:$M,2,FALSE),"")</f>
        <v/>
      </c>
      <c r="F60" s="86" t="str">
        <f>IFERROR(VLOOKUP(F$1&amp;$B60,'Score Data Entry'!$L:$M,2,FALSE),"")</f>
        <v/>
      </c>
      <c r="G60" s="86" t="str">
        <f>IFERROR(VLOOKUP(G$1&amp;$B60,'Score Data Entry'!$L:$M,2,FALSE),"")</f>
        <v/>
      </c>
      <c r="H60" s="86" t="str">
        <f>IFERROR(VLOOKUP(H$1&amp;$B60,'Score Data Entry'!$L:$M,2,FALSE),"")</f>
        <v/>
      </c>
      <c r="I60" s="86" t="str">
        <f>IFERROR(VLOOKUP(I$1&amp;$B60,'Score Data Entry'!$L:$M,2,FALSE),"")</f>
        <v/>
      </c>
      <c r="J60" s="86" t="str">
        <f>IFERROR(VLOOKUP(J$1&amp;$B60,'Score Data Entry'!$L:$M,2,FALSE),"")</f>
        <v/>
      </c>
      <c r="K60" s="86" t="str">
        <f>IFERROR(VLOOKUP(K$1&amp;$B60,'Score Data Entry'!$L:$M,2,FALSE),"")</f>
        <v/>
      </c>
      <c r="L60" s="86" t="str">
        <f>IFERROR(VLOOKUP(L$1&amp;$B60,'Score Data Entry'!$L:$M,2,FALSE),"")</f>
        <v/>
      </c>
      <c r="M60" s="86" t="str">
        <f>IFERROR(VLOOKUP(M$1&amp;$B60,'Score Data Entry'!$L:$M,2,FALSE),"")</f>
        <v/>
      </c>
      <c r="N60" s="86" t="str">
        <f>IFERROR(VLOOKUP(N$1&amp;$B60,'Score Data Entry'!$L:$M,2,FALSE),"")</f>
        <v/>
      </c>
      <c r="O60" s="86" t="str">
        <f>IFERROR(VLOOKUP(O$1&amp;$B60,'Score Data Entry'!$L:$M,2,FALSE),"")</f>
        <v/>
      </c>
      <c r="P60" s="86" t="str">
        <f>IFERROR(VLOOKUP(P$1&amp;$B60,'Score Data Entry'!$L:$M,2,FALSE),"")</f>
        <v/>
      </c>
      <c r="Q60" s="86" t="str">
        <f>IFERROR(VLOOKUP(Q$1&amp;$B60,'Score Data Entry'!$L:$M,2,FALSE),"")</f>
        <v/>
      </c>
      <c r="R60" s="86" t="str">
        <f>IFERROR(VLOOKUP(R$1&amp;$B60,'Score Data Entry'!$L:$M,2,FALSE),"")</f>
        <v/>
      </c>
      <c r="S60" s="86" t="str">
        <f>IFERROR(VLOOKUP(S$1&amp;$B60,'Score Data Entry'!$L:$M,2,FALSE),"")</f>
        <v/>
      </c>
      <c r="T60" s="86" t="str">
        <f>IFERROR(VLOOKUP(T$1&amp;$B60,'Score Data Entry'!$L:$M,2,FALSE),"")</f>
        <v/>
      </c>
      <c r="U60" s="86" t="str">
        <f>IFERROR(VLOOKUP(U$1&amp;$B60,'Score Data Entry'!$L:$M,2,FALSE),"")</f>
        <v/>
      </c>
      <c r="V60" s="86" t="str">
        <f>IFERROR(VLOOKUP(V$1&amp;$B60,'Score Data Entry'!$L:$M,2,FALSE),"")</f>
        <v/>
      </c>
      <c r="W60" s="86" t="str">
        <f>IFERROR(VLOOKUP(W$1&amp;$B60,'Score Data Entry'!$L:$M,2,FALSE),"")</f>
        <v/>
      </c>
      <c r="X60" s="86" t="str">
        <f>IFERROR(VLOOKUP(X$1&amp;$B60,'Score Data Entry'!$L:$M,2,FALSE),"")</f>
        <v/>
      </c>
      <c r="Y60" s="86" t="str">
        <f>IFERROR(VLOOKUP(Y$1&amp;$B60,'Score Data Entry'!$L:$M,2,FALSE),"")</f>
        <v/>
      </c>
      <c r="Z60" s="86" t="str">
        <f>IFERROR(VLOOKUP(Z$1&amp;$B60,'Score Data Entry'!$L:$M,2,FALSE),"")</f>
        <v/>
      </c>
      <c r="AA60" s="86" t="str">
        <f>IFERROR(VLOOKUP(AA$1&amp;$B60,'Score Data Entry'!$L:$M,2,FALSE),"")</f>
        <v/>
      </c>
      <c r="AB60" s="86" t="str">
        <f>IFERROR(VLOOKUP(AB$1&amp;$B60,'Score Data Entry'!$L:$M,2,FALSE),"")</f>
        <v/>
      </c>
      <c r="AC60" s="86" t="str">
        <f>IFERROR(VLOOKUP(AC$1&amp;$B60,'Score Data Entry'!$L:$M,2,FALSE),"")</f>
        <v/>
      </c>
      <c r="AD60" s="86" t="str">
        <f>IFERROR(VLOOKUP(AD$1&amp;$B60,'Score Data Entry'!$L:$M,2,FALSE),"")</f>
        <v/>
      </c>
      <c r="AE60" s="86" t="str">
        <f>IFERROR(VLOOKUP(AE$1&amp;$B60,'Score Data Entry'!$L:$M,2,FALSE),"")</f>
        <v/>
      </c>
      <c r="AF60" s="86" t="str">
        <f>IFERROR(VLOOKUP(AF$1&amp;$B60,'Score Data Entry'!$L:$M,2,FALSE),"")</f>
        <v/>
      </c>
      <c r="AG60" s="86" t="str">
        <f>IFERROR(VLOOKUP(AG$1&amp;$B60,'Score Data Entry'!$L:$M,2,FALSE),"")</f>
        <v/>
      </c>
      <c r="AH60" s="86" t="str">
        <f>IFERROR(VLOOKUP(AH$1&amp;$B60,'Score Data Entry'!$L:$M,2,FALSE),"")</f>
        <v/>
      </c>
      <c r="AI60" s="83">
        <v>0</v>
      </c>
      <c r="AJ60" s="83">
        <v>0</v>
      </c>
      <c r="AK60" s="83">
        <v>0</v>
      </c>
      <c r="AL60" s="83">
        <v>0</v>
      </c>
      <c r="AM60" s="83">
        <v>0</v>
      </c>
      <c r="AN60" s="83">
        <v>0</v>
      </c>
      <c r="AO60" s="83">
        <v>0</v>
      </c>
      <c r="AP60" s="83">
        <v>0</v>
      </c>
      <c r="AQ60" s="84">
        <f t="shared" si="2"/>
        <v>1</v>
      </c>
      <c r="AR60" s="85">
        <f t="shared" si="3"/>
        <v>1</v>
      </c>
    </row>
    <row r="61" spans="1:44" ht="15.6" x14ac:dyDescent="0.3">
      <c r="A61" s="91" t="s">
        <v>584</v>
      </c>
      <c r="B61" s="93" t="s">
        <v>583</v>
      </c>
      <c r="C61" s="86" t="str">
        <f>IFERROR(VLOOKUP(C$1&amp;$B61,'Score Data Entry'!$L:$M,2,FALSE),"")</f>
        <v/>
      </c>
      <c r="D61" s="86" t="str">
        <f>IFERROR(VLOOKUP(D$1&amp;$B61,'Score Data Entry'!$L:$M,2,FALSE),"")</f>
        <v/>
      </c>
      <c r="E61" s="86" t="str">
        <f>IFERROR(VLOOKUP(E$1&amp;$B61,'Score Data Entry'!$L:$M,2,FALSE),"")</f>
        <v/>
      </c>
      <c r="F61" s="86" t="str">
        <f>IFERROR(VLOOKUP(F$1&amp;$B61,'Score Data Entry'!$L:$M,2,FALSE),"")</f>
        <v/>
      </c>
      <c r="G61" s="86" t="str">
        <f>IFERROR(VLOOKUP(G$1&amp;$B61,'Score Data Entry'!$L:$M,2,FALSE),"")</f>
        <v/>
      </c>
      <c r="H61" s="86">
        <f>IFERROR(VLOOKUP(H$1&amp;$B61,'Score Data Entry'!$L:$M,2,FALSE),"")</f>
        <v>1</v>
      </c>
      <c r="I61" s="86" t="str">
        <f>IFERROR(VLOOKUP(I$1&amp;$B61,'Score Data Entry'!$L:$M,2,FALSE),"")</f>
        <v/>
      </c>
      <c r="J61" s="86" t="str">
        <f>IFERROR(VLOOKUP(J$1&amp;$B61,'Score Data Entry'!$L:$M,2,FALSE),"")</f>
        <v/>
      </c>
      <c r="K61" s="86" t="str">
        <f>IFERROR(VLOOKUP(K$1&amp;$B61,'Score Data Entry'!$L:$M,2,FALSE),"")</f>
        <v/>
      </c>
      <c r="L61" s="86" t="str">
        <f>IFERROR(VLOOKUP(L$1&amp;$B61,'Score Data Entry'!$L:$M,2,FALSE),"")</f>
        <v/>
      </c>
      <c r="M61" s="86" t="str">
        <f>IFERROR(VLOOKUP(M$1&amp;$B61,'Score Data Entry'!$L:$M,2,FALSE),"")</f>
        <v/>
      </c>
      <c r="N61" s="86" t="str">
        <f>IFERROR(VLOOKUP(N$1&amp;$B61,'Score Data Entry'!$L:$M,2,FALSE),"")</f>
        <v/>
      </c>
      <c r="O61" s="86" t="str">
        <f>IFERROR(VLOOKUP(O$1&amp;$B61,'Score Data Entry'!$L:$M,2,FALSE),"")</f>
        <v/>
      </c>
      <c r="P61" s="86" t="str">
        <f>IFERROR(VLOOKUP(P$1&amp;$B61,'Score Data Entry'!$L:$M,2,FALSE),"")</f>
        <v/>
      </c>
      <c r="Q61" s="86" t="str">
        <f>IFERROR(VLOOKUP(Q$1&amp;$B61,'Score Data Entry'!$L:$M,2,FALSE),"")</f>
        <v/>
      </c>
      <c r="R61" s="86" t="str">
        <f>IFERROR(VLOOKUP(R$1&amp;$B61,'Score Data Entry'!$L:$M,2,FALSE),"")</f>
        <v/>
      </c>
      <c r="S61" s="86" t="str">
        <f>IFERROR(VLOOKUP(S$1&amp;$B61,'Score Data Entry'!$L:$M,2,FALSE),"")</f>
        <v/>
      </c>
      <c r="T61" s="86" t="str">
        <f>IFERROR(VLOOKUP(T$1&amp;$B61,'Score Data Entry'!$L:$M,2,FALSE),"")</f>
        <v/>
      </c>
      <c r="U61" s="86" t="str">
        <f>IFERROR(VLOOKUP(U$1&amp;$B61,'Score Data Entry'!$L:$M,2,FALSE),"")</f>
        <v/>
      </c>
      <c r="V61" s="86" t="str">
        <f>IFERROR(VLOOKUP(V$1&amp;$B61,'Score Data Entry'!$L:$M,2,FALSE),"")</f>
        <v/>
      </c>
      <c r="W61" s="86" t="str">
        <f>IFERROR(VLOOKUP(W$1&amp;$B61,'Score Data Entry'!$L:$M,2,FALSE),"")</f>
        <v/>
      </c>
      <c r="X61" s="86" t="str">
        <f>IFERROR(VLOOKUP(X$1&amp;$B61,'Score Data Entry'!$L:$M,2,FALSE),"")</f>
        <v/>
      </c>
      <c r="Y61" s="86" t="str">
        <f>IFERROR(VLOOKUP(Y$1&amp;$B61,'Score Data Entry'!$L:$M,2,FALSE),"")</f>
        <v/>
      </c>
      <c r="Z61" s="86" t="str">
        <f>IFERROR(VLOOKUP(Z$1&amp;$B61,'Score Data Entry'!$L:$M,2,FALSE),"")</f>
        <v/>
      </c>
      <c r="AA61" s="86" t="str">
        <f>IFERROR(VLOOKUP(AA$1&amp;$B61,'Score Data Entry'!$L:$M,2,FALSE),"")</f>
        <v/>
      </c>
      <c r="AB61" s="86" t="str">
        <f>IFERROR(VLOOKUP(AB$1&amp;$B61,'Score Data Entry'!$L:$M,2,FALSE),"")</f>
        <v/>
      </c>
      <c r="AC61" s="86" t="str">
        <f>IFERROR(VLOOKUP(AC$1&amp;$B61,'Score Data Entry'!$L:$M,2,FALSE),"")</f>
        <v/>
      </c>
      <c r="AD61" s="86" t="str">
        <f>IFERROR(VLOOKUP(AD$1&amp;$B61,'Score Data Entry'!$L:$M,2,FALSE),"")</f>
        <v/>
      </c>
      <c r="AE61" s="86" t="str">
        <f>IFERROR(VLOOKUP(AE$1&amp;$B61,'Score Data Entry'!$L:$M,2,FALSE),"")</f>
        <v/>
      </c>
      <c r="AF61" s="86" t="str">
        <f>IFERROR(VLOOKUP(AF$1&amp;$B61,'Score Data Entry'!$L:$M,2,FALSE),"")</f>
        <v/>
      </c>
      <c r="AG61" s="86" t="str">
        <f>IFERROR(VLOOKUP(AG$1&amp;$B61,'Score Data Entry'!$L:$M,2,FALSE),"")</f>
        <v/>
      </c>
      <c r="AH61" s="86" t="str">
        <f>IFERROR(VLOOKUP(AH$1&amp;$B61,'Score Data Entry'!$L:$M,2,FALSE),"")</f>
        <v/>
      </c>
      <c r="AI61" s="83">
        <v>0</v>
      </c>
      <c r="AJ61" s="83">
        <v>0</v>
      </c>
      <c r="AK61" s="83">
        <v>0</v>
      </c>
      <c r="AL61" s="83">
        <v>0</v>
      </c>
      <c r="AM61" s="83">
        <v>0</v>
      </c>
      <c r="AN61" s="83">
        <v>0</v>
      </c>
      <c r="AO61" s="83">
        <v>0</v>
      </c>
      <c r="AP61" s="83">
        <v>0</v>
      </c>
      <c r="AQ61" s="84">
        <f t="shared" si="2"/>
        <v>1</v>
      </c>
      <c r="AR61" s="85">
        <f t="shared" si="3"/>
        <v>1</v>
      </c>
    </row>
    <row r="62" spans="1:44" ht="15.6" x14ac:dyDescent="0.3">
      <c r="A62" s="91" t="s">
        <v>599</v>
      </c>
      <c r="B62" s="93" t="s">
        <v>598</v>
      </c>
      <c r="C62" s="86" t="str">
        <f>IFERROR(VLOOKUP(C$1&amp;$B62,'Score Data Entry'!$L:$M,2,FALSE),"")</f>
        <v/>
      </c>
      <c r="D62" s="86" t="str">
        <f>IFERROR(VLOOKUP(D$1&amp;$B62,'Score Data Entry'!$L:$M,2,FALSE),"")</f>
        <v/>
      </c>
      <c r="E62" s="86" t="str">
        <f>IFERROR(VLOOKUP(E$1&amp;$B62,'Score Data Entry'!$L:$M,2,FALSE),"")</f>
        <v/>
      </c>
      <c r="F62" s="86" t="str">
        <f>IFERROR(VLOOKUP(F$1&amp;$B62,'Score Data Entry'!$L:$M,2,FALSE),"")</f>
        <v/>
      </c>
      <c r="G62" s="86" t="str">
        <f>IFERROR(VLOOKUP(G$1&amp;$B62,'Score Data Entry'!$L:$M,2,FALSE),"")</f>
        <v/>
      </c>
      <c r="H62" s="86" t="str">
        <f>IFERROR(VLOOKUP(H$1&amp;$B62,'Score Data Entry'!$L:$M,2,FALSE),"")</f>
        <v/>
      </c>
      <c r="I62" s="86" t="str">
        <f>IFERROR(VLOOKUP(I$1&amp;$B62,'Score Data Entry'!$L:$M,2,FALSE),"")</f>
        <v/>
      </c>
      <c r="J62" s="86" t="str">
        <f>IFERROR(VLOOKUP(J$1&amp;$B62,'Score Data Entry'!$L:$M,2,FALSE),"")</f>
        <v/>
      </c>
      <c r="K62" s="86" t="str">
        <f>IFERROR(VLOOKUP(K$1&amp;$B62,'Score Data Entry'!$L:$M,2,FALSE),"")</f>
        <v/>
      </c>
      <c r="L62" s="86" t="str">
        <f>IFERROR(VLOOKUP(L$1&amp;$B62,'Score Data Entry'!$L:$M,2,FALSE),"")</f>
        <v/>
      </c>
      <c r="M62" s="86" t="str">
        <f>IFERROR(VLOOKUP(M$1&amp;$B62,'Score Data Entry'!$L:$M,2,FALSE),"")</f>
        <v/>
      </c>
      <c r="N62" s="86" t="str">
        <f>IFERROR(VLOOKUP(N$1&amp;$B62,'Score Data Entry'!$L:$M,2,FALSE),"")</f>
        <v/>
      </c>
      <c r="O62" s="86" t="str">
        <f>IFERROR(VLOOKUP(O$1&amp;$B62,'Score Data Entry'!$L:$M,2,FALSE),"")</f>
        <v/>
      </c>
      <c r="P62" s="86" t="str">
        <f>IFERROR(VLOOKUP(P$1&amp;$B62,'Score Data Entry'!$L:$M,2,FALSE),"")</f>
        <v/>
      </c>
      <c r="Q62" s="86">
        <f>IFERROR(VLOOKUP(Q$1&amp;$B62,'Score Data Entry'!$L:$M,2,FALSE),"")</f>
        <v>1</v>
      </c>
      <c r="R62" s="86" t="str">
        <f>IFERROR(VLOOKUP(R$1&amp;$B62,'Score Data Entry'!$L:$M,2,FALSE),"")</f>
        <v/>
      </c>
      <c r="S62" s="86" t="str">
        <f>IFERROR(VLOOKUP(S$1&amp;$B62,'Score Data Entry'!$L:$M,2,FALSE),"")</f>
        <v/>
      </c>
      <c r="T62" s="86" t="str">
        <f>IFERROR(VLOOKUP(T$1&amp;$B62,'Score Data Entry'!$L:$M,2,FALSE),"")</f>
        <v/>
      </c>
      <c r="U62" s="86" t="str">
        <f>IFERROR(VLOOKUP(U$1&amp;$B62,'Score Data Entry'!$L:$M,2,FALSE),"")</f>
        <v/>
      </c>
      <c r="V62" s="86" t="str">
        <f>IFERROR(VLOOKUP(V$1&amp;$B62,'Score Data Entry'!$L:$M,2,FALSE),"")</f>
        <v/>
      </c>
      <c r="W62" s="86" t="str">
        <f>IFERROR(VLOOKUP(W$1&amp;$B62,'Score Data Entry'!$L:$M,2,FALSE),"")</f>
        <v/>
      </c>
      <c r="X62" s="86" t="str">
        <f>IFERROR(VLOOKUP(X$1&amp;$B62,'Score Data Entry'!$L:$M,2,FALSE),"")</f>
        <v/>
      </c>
      <c r="Y62" s="86" t="str">
        <f>IFERROR(VLOOKUP(Y$1&amp;$B62,'Score Data Entry'!$L:$M,2,FALSE),"")</f>
        <v/>
      </c>
      <c r="Z62" s="86" t="str">
        <f>IFERROR(VLOOKUP(Z$1&amp;$B62,'Score Data Entry'!$L:$M,2,FALSE),"")</f>
        <v/>
      </c>
      <c r="AA62" s="86" t="str">
        <f>IFERROR(VLOOKUP(AA$1&amp;$B62,'Score Data Entry'!$L:$M,2,FALSE),"")</f>
        <v/>
      </c>
      <c r="AB62" s="86" t="str">
        <f>IFERROR(VLOOKUP(AB$1&amp;$B62,'Score Data Entry'!$L:$M,2,FALSE),"")</f>
        <v/>
      </c>
      <c r="AC62" s="86" t="str">
        <f>IFERROR(VLOOKUP(AC$1&amp;$B62,'Score Data Entry'!$L:$M,2,FALSE),"")</f>
        <v/>
      </c>
      <c r="AD62" s="86" t="str">
        <f>IFERROR(VLOOKUP(AD$1&amp;$B62,'Score Data Entry'!$L:$M,2,FALSE),"")</f>
        <v/>
      </c>
      <c r="AE62" s="86" t="str">
        <f>IFERROR(VLOOKUP(AE$1&amp;$B62,'Score Data Entry'!$L:$M,2,FALSE),"")</f>
        <v/>
      </c>
      <c r="AF62" s="86" t="str">
        <f>IFERROR(VLOOKUP(AF$1&amp;$B62,'Score Data Entry'!$L:$M,2,FALSE),"")</f>
        <v/>
      </c>
      <c r="AG62" s="86" t="str">
        <f>IFERROR(VLOOKUP(AG$1&amp;$B62,'Score Data Entry'!$L:$M,2,FALSE),"")</f>
        <v/>
      </c>
      <c r="AH62" s="86" t="str">
        <f>IFERROR(VLOOKUP(AH$1&amp;$B62,'Score Data Entry'!$L:$M,2,FALSE),"")</f>
        <v/>
      </c>
      <c r="AI62" s="83">
        <v>0</v>
      </c>
      <c r="AJ62" s="83">
        <v>0</v>
      </c>
      <c r="AK62" s="83">
        <v>0</v>
      </c>
      <c r="AL62" s="83">
        <v>0</v>
      </c>
      <c r="AM62" s="83">
        <v>0</v>
      </c>
      <c r="AN62" s="83">
        <v>0</v>
      </c>
      <c r="AO62" s="83">
        <v>0</v>
      </c>
      <c r="AP62" s="83">
        <v>0</v>
      </c>
      <c r="AQ62" s="84">
        <f t="shared" si="2"/>
        <v>1</v>
      </c>
      <c r="AR62" s="85">
        <f t="shared" si="3"/>
        <v>1</v>
      </c>
    </row>
    <row r="63" spans="1:44" ht="15.6" x14ac:dyDescent="0.3">
      <c r="A63" s="91" t="s">
        <v>402</v>
      </c>
      <c r="B63" s="93" t="s">
        <v>556</v>
      </c>
      <c r="C63" s="86" t="str">
        <f>IFERROR(VLOOKUP(C$1&amp;$B63,'Score Data Entry'!$L:$M,2,FALSE),"")</f>
        <v/>
      </c>
      <c r="D63" s="86" t="str">
        <f>IFERROR(VLOOKUP(D$1&amp;$B63,'Score Data Entry'!$L:$M,2,FALSE),"")</f>
        <v/>
      </c>
      <c r="E63" s="86" t="str">
        <f>IFERROR(VLOOKUP(E$1&amp;$B63,'Score Data Entry'!$L:$M,2,FALSE),"")</f>
        <v/>
      </c>
      <c r="F63" s="86" t="str">
        <f>IFERROR(VLOOKUP(F$1&amp;$B63,'Score Data Entry'!$L:$M,2,FALSE),"")</f>
        <v/>
      </c>
      <c r="G63" s="86" t="str">
        <f>IFERROR(VLOOKUP(G$1&amp;$B63,'Score Data Entry'!$L:$M,2,FALSE),"")</f>
        <v/>
      </c>
      <c r="H63" s="86" t="str">
        <f>IFERROR(VLOOKUP(H$1&amp;$B63,'Score Data Entry'!$L:$M,2,FALSE),"")</f>
        <v/>
      </c>
      <c r="I63" s="86" t="str">
        <f>IFERROR(VLOOKUP(I$1&amp;$B63,'Score Data Entry'!$L:$M,2,FALSE),"")</f>
        <v/>
      </c>
      <c r="J63" s="86" t="str">
        <f>IFERROR(VLOOKUP(J$1&amp;$B63,'Score Data Entry'!$L:$M,2,FALSE),"")</f>
        <v/>
      </c>
      <c r="K63" s="86" t="str">
        <f>IFERROR(VLOOKUP(K$1&amp;$B63,'Score Data Entry'!$L:$M,2,FALSE),"")</f>
        <v/>
      </c>
      <c r="L63" s="86" t="str">
        <f>IFERROR(VLOOKUP(L$1&amp;$B63,'Score Data Entry'!$L:$M,2,FALSE),"")</f>
        <v/>
      </c>
      <c r="M63" s="86" t="str">
        <f>IFERROR(VLOOKUP(M$1&amp;$B63,'Score Data Entry'!$L:$M,2,FALSE),"")</f>
        <v/>
      </c>
      <c r="N63" s="86" t="str">
        <f>IFERROR(VLOOKUP(N$1&amp;$B63,'Score Data Entry'!$L:$M,2,FALSE),"")</f>
        <v/>
      </c>
      <c r="O63" s="86" t="str">
        <f>IFERROR(VLOOKUP(O$1&amp;$B63,'Score Data Entry'!$L:$M,2,FALSE),"")</f>
        <v/>
      </c>
      <c r="P63" s="86" t="str">
        <f>IFERROR(VLOOKUP(P$1&amp;$B63,'Score Data Entry'!$L:$M,2,FALSE),"")</f>
        <v/>
      </c>
      <c r="Q63" s="86" t="str">
        <f>IFERROR(VLOOKUP(Q$1&amp;$B63,'Score Data Entry'!$L:$M,2,FALSE),"")</f>
        <v/>
      </c>
      <c r="R63" s="86" t="str">
        <f>IFERROR(VLOOKUP(R$1&amp;$B63,'Score Data Entry'!$L:$M,2,FALSE),"")</f>
        <v/>
      </c>
      <c r="S63" s="86" t="str">
        <f>IFERROR(VLOOKUP(S$1&amp;$B63,'Score Data Entry'!$L:$M,2,FALSE),"")</f>
        <v/>
      </c>
      <c r="T63" s="86" t="str">
        <f>IFERROR(VLOOKUP(T$1&amp;$B63,'Score Data Entry'!$L:$M,2,FALSE),"")</f>
        <v/>
      </c>
      <c r="U63" s="86" t="str">
        <f>IFERROR(VLOOKUP(U$1&amp;$B63,'Score Data Entry'!$L:$M,2,FALSE),"")</f>
        <v/>
      </c>
      <c r="V63" s="86" t="str">
        <f>IFERROR(VLOOKUP(V$1&amp;$B63,'Score Data Entry'!$L:$M,2,FALSE),"")</f>
        <v/>
      </c>
      <c r="W63" s="86" t="str">
        <f>IFERROR(VLOOKUP(W$1&amp;$B63,'Score Data Entry'!$L:$M,2,FALSE),"")</f>
        <v/>
      </c>
      <c r="X63" s="86" t="str">
        <f>IFERROR(VLOOKUP(X$1&amp;$B63,'Score Data Entry'!$L:$M,2,FALSE),"")</f>
        <v/>
      </c>
      <c r="Y63" s="86" t="str">
        <f>IFERROR(VLOOKUP(Y$1&amp;$B63,'Score Data Entry'!$L:$M,2,FALSE),"")</f>
        <v/>
      </c>
      <c r="Z63" s="86" t="str">
        <f>IFERROR(VLOOKUP(Z$1&amp;$B63,'Score Data Entry'!$L:$M,2,FALSE),"")</f>
        <v/>
      </c>
      <c r="AA63" s="86" t="str">
        <f>IFERROR(VLOOKUP(AA$1&amp;$B63,'Score Data Entry'!$L:$M,2,FALSE),"")</f>
        <v/>
      </c>
      <c r="AB63" s="86" t="str">
        <f>IFERROR(VLOOKUP(AB$1&amp;$B63,'Score Data Entry'!$L:$M,2,FALSE),"")</f>
        <v/>
      </c>
      <c r="AC63" s="86" t="str">
        <f>IFERROR(VLOOKUP(AC$1&amp;$B63,'Score Data Entry'!$L:$M,2,FALSE),"")</f>
        <v/>
      </c>
      <c r="AD63" s="86" t="str">
        <f>IFERROR(VLOOKUP(AD$1&amp;$B63,'Score Data Entry'!$L:$M,2,FALSE),"")</f>
        <v/>
      </c>
      <c r="AE63" s="86" t="str">
        <f>IFERROR(VLOOKUP(AE$1&amp;$B63,'Score Data Entry'!$L:$M,2,FALSE),"")</f>
        <v/>
      </c>
      <c r="AF63" s="86" t="str">
        <f>IFERROR(VLOOKUP(AF$1&amp;$B63,'Score Data Entry'!$L:$M,2,FALSE),"")</f>
        <v/>
      </c>
      <c r="AG63" s="86" t="str">
        <f>IFERROR(VLOOKUP(AG$1&amp;$B63,'Score Data Entry'!$L:$M,2,FALSE),"")</f>
        <v/>
      </c>
      <c r="AH63" s="86">
        <f>IFERROR(VLOOKUP(AH$1&amp;$B63,'Score Data Entry'!$L:$M,2,FALSE),"")</f>
        <v>1</v>
      </c>
      <c r="AI63" s="83">
        <v>0</v>
      </c>
      <c r="AJ63" s="83">
        <v>0</v>
      </c>
      <c r="AK63" s="83">
        <v>0</v>
      </c>
      <c r="AL63" s="83">
        <v>0</v>
      </c>
      <c r="AM63" s="83">
        <v>0</v>
      </c>
      <c r="AN63" s="83">
        <v>0</v>
      </c>
      <c r="AO63" s="83">
        <v>0</v>
      </c>
      <c r="AP63" s="83">
        <v>0</v>
      </c>
      <c r="AQ63" s="84">
        <f t="shared" si="2"/>
        <v>1</v>
      </c>
      <c r="AR63" s="85">
        <f t="shared" si="3"/>
        <v>1</v>
      </c>
    </row>
    <row r="64" spans="1:44" x14ac:dyDescent="0.25">
      <c r="A64" s="80" t="str">
        <f>IFERROR(VLOOKUP(B64,Results!A$9:B$123,2,FALSE),"")</f>
        <v/>
      </c>
      <c r="B64" s="87"/>
      <c r="C64" s="86" t="str">
        <f>IFERROR(VLOOKUP(C$1&amp;$B64,'Score Data Entry'!$L:$M,2,FALSE),"")</f>
        <v/>
      </c>
      <c r="D64" s="86" t="str">
        <f>IFERROR(VLOOKUP(D$1&amp;$B64,'Score Data Entry'!$L:$M,2,FALSE),"")</f>
        <v/>
      </c>
      <c r="E64" s="86" t="str">
        <f>IFERROR(VLOOKUP(E$1&amp;$B64,'Score Data Entry'!$L:$M,2,FALSE),"")</f>
        <v/>
      </c>
      <c r="F64" s="86" t="str">
        <f>IFERROR(VLOOKUP(F$1&amp;$B64,'Score Data Entry'!$L:$M,2,FALSE),"")</f>
        <v/>
      </c>
      <c r="G64" s="86" t="str">
        <f>IFERROR(VLOOKUP(G$1&amp;$B64,'Score Data Entry'!$L:$M,2,FALSE),"")</f>
        <v/>
      </c>
      <c r="H64" s="86" t="str">
        <f>IFERROR(VLOOKUP(H$1&amp;$B64,'Score Data Entry'!$L:$M,2,FALSE),"")</f>
        <v/>
      </c>
      <c r="I64" s="86" t="str">
        <f>IFERROR(VLOOKUP(I$1&amp;$B64,'Score Data Entry'!$L:$M,2,FALSE),"")</f>
        <v/>
      </c>
      <c r="J64" s="86" t="str">
        <f>IFERROR(VLOOKUP(J$1&amp;$B64,'Score Data Entry'!$L:$M,2,FALSE),"")</f>
        <v/>
      </c>
      <c r="K64" s="86" t="str">
        <f>IFERROR(VLOOKUP(K$1&amp;$B64,'Score Data Entry'!$L:$M,2,FALSE),"")</f>
        <v/>
      </c>
      <c r="L64" s="86" t="str">
        <f>IFERROR(VLOOKUP(L$1&amp;$B64,'Score Data Entry'!$L:$M,2,FALSE),"")</f>
        <v/>
      </c>
      <c r="M64" s="86" t="str">
        <f>IFERROR(VLOOKUP(M$1&amp;$B64,'Score Data Entry'!$L:$M,2,FALSE),"")</f>
        <v/>
      </c>
      <c r="N64" s="86" t="str">
        <f>IFERROR(VLOOKUP(N$1&amp;$B64,'Score Data Entry'!$L:$M,2,FALSE),"")</f>
        <v/>
      </c>
      <c r="O64" s="86" t="str">
        <f>IFERROR(VLOOKUP(O$1&amp;$B64,'Score Data Entry'!$L:$M,2,FALSE),"")</f>
        <v/>
      </c>
      <c r="P64" s="86" t="str">
        <f>IFERROR(VLOOKUP(P$1&amp;$B64,'Score Data Entry'!$L:$M,2,FALSE),"")</f>
        <v/>
      </c>
      <c r="Q64" s="86" t="str">
        <f>IFERROR(VLOOKUP(Q$1&amp;$B64,'Score Data Entry'!$L:$M,2,FALSE),"")</f>
        <v/>
      </c>
      <c r="R64" s="86" t="str">
        <f>IFERROR(VLOOKUP(R$1&amp;$B64,'Score Data Entry'!$L:$M,2,FALSE),"")</f>
        <v/>
      </c>
      <c r="S64" s="86" t="str">
        <f>IFERROR(VLOOKUP(S$1&amp;$B64,'Score Data Entry'!$L:$M,2,FALSE),"")</f>
        <v/>
      </c>
      <c r="T64" s="86" t="str">
        <f>IFERROR(VLOOKUP(T$1&amp;$B64,'Score Data Entry'!$L:$M,2,FALSE),"")</f>
        <v/>
      </c>
      <c r="U64" s="86" t="str">
        <f>IFERROR(VLOOKUP(U$1&amp;$B64,'Score Data Entry'!$L:$M,2,FALSE),"")</f>
        <v/>
      </c>
      <c r="V64" s="86" t="str">
        <f>IFERROR(VLOOKUP(V$1&amp;$B64,'Score Data Entry'!$L:$M,2,FALSE),"")</f>
        <v/>
      </c>
      <c r="W64" s="86" t="str">
        <f>IFERROR(VLOOKUP(W$1&amp;$B64,'Score Data Entry'!$L:$M,2,FALSE),"")</f>
        <v/>
      </c>
      <c r="X64" s="86" t="str">
        <f>IFERROR(VLOOKUP(X$1&amp;$B64,'Score Data Entry'!$L:$M,2,FALSE),"")</f>
        <v/>
      </c>
      <c r="Y64" s="86" t="str">
        <f>IFERROR(VLOOKUP(Y$1&amp;$B64,'Score Data Entry'!$L:$M,2,FALSE),"")</f>
        <v/>
      </c>
      <c r="Z64" s="86" t="str">
        <f>IFERROR(VLOOKUP(Z$1&amp;$B64,'Score Data Entry'!$L:$M,2,FALSE),"")</f>
        <v/>
      </c>
      <c r="AA64" s="86" t="str">
        <f>IFERROR(VLOOKUP(AA$1&amp;$B64,'Score Data Entry'!$L:$M,2,FALSE),"")</f>
        <v/>
      </c>
      <c r="AB64" s="86" t="str">
        <f>IFERROR(VLOOKUP(AB$1&amp;$B64,'Score Data Entry'!$L:$M,2,FALSE),"")</f>
        <v/>
      </c>
      <c r="AC64" s="86" t="str">
        <f>IFERROR(VLOOKUP(AC$1&amp;$B64,'Score Data Entry'!$L:$M,2,FALSE),"")</f>
        <v/>
      </c>
      <c r="AD64" s="86" t="str">
        <f>IFERROR(VLOOKUP(AD$1&amp;$B64,'Score Data Entry'!$L:$M,2,FALSE),"")</f>
        <v/>
      </c>
      <c r="AE64" s="86" t="str">
        <f>IFERROR(VLOOKUP(AE$1&amp;$B64,'Score Data Entry'!$L:$M,2,FALSE),"")</f>
        <v/>
      </c>
      <c r="AF64" s="86" t="str">
        <f>IFERROR(VLOOKUP(AF$1&amp;$B64,'Score Data Entry'!$L:$M,2,FALSE),"")</f>
        <v/>
      </c>
      <c r="AG64" s="86" t="str">
        <f>IFERROR(VLOOKUP(AG$1&amp;$B64,'Score Data Entry'!$L:$M,2,FALSE),"")</f>
        <v/>
      </c>
      <c r="AH64" s="86" t="str">
        <f>IFERROR(VLOOKUP(AH$1&amp;$B64,'Score Data Entry'!$L:$M,2,FALSE),"")</f>
        <v/>
      </c>
      <c r="AI64" s="83">
        <v>0</v>
      </c>
      <c r="AJ64" s="83">
        <v>0</v>
      </c>
      <c r="AK64" s="83">
        <v>0</v>
      </c>
      <c r="AL64" s="83">
        <v>0</v>
      </c>
      <c r="AM64" s="83">
        <v>0</v>
      </c>
      <c r="AN64" s="83">
        <v>0</v>
      </c>
      <c r="AO64" s="83">
        <v>0</v>
      </c>
      <c r="AP64" s="83">
        <v>0</v>
      </c>
      <c r="AQ64" s="84">
        <f t="shared" si="2"/>
        <v>0</v>
      </c>
      <c r="AR64" s="85">
        <f t="shared" si="3"/>
        <v>0</v>
      </c>
    </row>
    <row r="65" spans="1:44" x14ac:dyDescent="0.25">
      <c r="A65" s="80" t="str">
        <f>IFERROR(VLOOKUP(B65,Results!A$9:B$123,2,FALSE),"")</f>
        <v/>
      </c>
      <c r="B65" s="87"/>
      <c r="C65" s="86" t="str">
        <f>IFERROR(VLOOKUP(C$1&amp;$B65,'Score Data Entry'!$L:$M,2,FALSE),"")</f>
        <v/>
      </c>
      <c r="D65" s="86" t="str">
        <f>IFERROR(VLOOKUP(D$1&amp;$B65,'Score Data Entry'!$L:$M,2,FALSE),"")</f>
        <v/>
      </c>
      <c r="E65" s="86" t="str">
        <f>IFERROR(VLOOKUP(E$1&amp;$B65,'Score Data Entry'!$L:$M,2,FALSE),"")</f>
        <v/>
      </c>
      <c r="F65" s="86" t="str">
        <f>IFERROR(VLOOKUP(F$1&amp;$B65,'Score Data Entry'!$L:$M,2,FALSE),"")</f>
        <v/>
      </c>
      <c r="G65" s="86" t="str">
        <f>IFERROR(VLOOKUP(G$1&amp;$B65,'Score Data Entry'!$L:$M,2,FALSE),"")</f>
        <v/>
      </c>
      <c r="H65" s="86" t="str">
        <f>IFERROR(VLOOKUP(H$1&amp;$B65,'Score Data Entry'!$L:$M,2,FALSE),"")</f>
        <v/>
      </c>
      <c r="I65" s="86" t="str">
        <f>IFERROR(VLOOKUP(I$1&amp;$B65,'Score Data Entry'!$L:$M,2,FALSE),"")</f>
        <v/>
      </c>
      <c r="J65" s="86" t="str">
        <f>IFERROR(VLOOKUP(J$1&amp;$B65,'Score Data Entry'!$L:$M,2,FALSE),"")</f>
        <v/>
      </c>
      <c r="K65" s="86" t="str">
        <f>IFERROR(VLOOKUP(K$1&amp;$B65,'Score Data Entry'!$L:$M,2,FALSE),"")</f>
        <v/>
      </c>
      <c r="L65" s="86" t="str">
        <f>IFERROR(VLOOKUP(L$1&amp;$B65,'Score Data Entry'!$L:$M,2,FALSE),"")</f>
        <v/>
      </c>
      <c r="M65" s="86" t="str">
        <f>IFERROR(VLOOKUP(M$1&amp;$B65,'Score Data Entry'!$L:$M,2,FALSE),"")</f>
        <v/>
      </c>
      <c r="N65" s="86" t="str">
        <f>IFERROR(VLOOKUP(N$1&amp;$B65,'Score Data Entry'!$L:$M,2,FALSE),"")</f>
        <v/>
      </c>
      <c r="O65" s="86" t="str">
        <f>IFERROR(VLOOKUP(O$1&amp;$B65,'Score Data Entry'!$L:$M,2,FALSE),"")</f>
        <v/>
      </c>
      <c r="P65" s="86" t="str">
        <f>IFERROR(VLOOKUP(P$1&amp;$B65,'Score Data Entry'!$L:$M,2,FALSE),"")</f>
        <v/>
      </c>
      <c r="Q65" s="86" t="str">
        <f>IFERROR(VLOOKUP(Q$1&amp;$B65,'Score Data Entry'!$L:$M,2,FALSE),"")</f>
        <v/>
      </c>
      <c r="R65" s="86" t="str">
        <f>IFERROR(VLOOKUP(R$1&amp;$B65,'Score Data Entry'!$L:$M,2,FALSE),"")</f>
        <v/>
      </c>
      <c r="S65" s="86" t="str">
        <f>IFERROR(VLOOKUP(S$1&amp;$B65,'Score Data Entry'!$L:$M,2,FALSE),"")</f>
        <v/>
      </c>
      <c r="T65" s="86" t="str">
        <f>IFERROR(VLOOKUP(T$1&amp;$B65,'Score Data Entry'!$L:$M,2,FALSE),"")</f>
        <v/>
      </c>
      <c r="U65" s="86" t="str">
        <f>IFERROR(VLOOKUP(U$1&amp;$B65,'Score Data Entry'!$L:$M,2,FALSE),"")</f>
        <v/>
      </c>
      <c r="V65" s="86" t="str">
        <f>IFERROR(VLOOKUP(V$1&amp;$B65,'Score Data Entry'!$L:$M,2,FALSE),"")</f>
        <v/>
      </c>
      <c r="W65" s="86" t="str">
        <f>IFERROR(VLOOKUP(W$1&amp;$B65,'Score Data Entry'!$L:$M,2,FALSE),"")</f>
        <v/>
      </c>
      <c r="X65" s="86" t="str">
        <f>IFERROR(VLOOKUP(X$1&amp;$B65,'Score Data Entry'!$L:$M,2,FALSE),"")</f>
        <v/>
      </c>
      <c r="Y65" s="86" t="str">
        <f>IFERROR(VLOOKUP(Y$1&amp;$B65,'Score Data Entry'!$L:$M,2,FALSE),"")</f>
        <v/>
      </c>
      <c r="Z65" s="86" t="str">
        <f>IFERROR(VLOOKUP(Z$1&amp;$B65,'Score Data Entry'!$L:$M,2,FALSE),"")</f>
        <v/>
      </c>
      <c r="AA65" s="86" t="str">
        <f>IFERROR(VLOOKUP(AA$1&amp;$B65,'Score Data Entry'!$L:$M,2,FALSE),"")</f>
        <v/>
      </c>
      <c r="AB65" s="86" t="str">
        <f>IFERROR(VLOOKUP(AB$1&amp;$B65,'Score Data Entry'!$L:$M,2,FALSE),"")</f>
        <v/>
      </c>
      <c r="AC65" s="86" t="str">
        <f>IFERROR(VLOOKUP(AC$1&amp;$B65,'Score Data Entry'!$L:$M,2,FALSE),"")</f>
        <v/>
      </c>
      <c r="AD65" s="86" t="str">
        <f>IFERROR(VLOOKUP(AD$1&amp;$B65,'Score Data Entry'!$L:$M,2,FALSE),"")</f>
        <v/>
      </c>
      <c r="AE65" s="86" t="str">
        <f>IFERROR(VLOOKUP(AE$1&amp;$B65,'Score Data Entry'!$L:$M,2,FALSE),"")</f>
        <v/>
      </c>
      <c r="AF65" s="86" t="str">
        <f>IFERROR(VLOOKUP(AF$1&amp;$B65,'Score Data Entry'!$L:$M,2,FALSE),"")</f>
        <v/>
      </c>
      <c r="AG65" s="86" t="str">
        <f>IFERROR(VLOOKUP(AG$1&amp;$B65,'Score Data Entry'!$L:$M,2,FALSE),"")</f>
        <v/>
      </c>
      <c r="AH65" s="86" t="str">
        <f>IFERROR(VLOOKUP(AH$1&amp;$B65,'Score Data Entry'!$L:$M,2,FALSE),"")</f>
        <v/>
      </c>
      <c r="AI65" s="83">
        <v>0</v>
      </c>
      <c r="AJ65" s="83">
        <v>0</v>
      </c>
      <c r="AK65" s="83">
        <v>0</v>
      </c>
      <c r="AL65" s="83">
        <v>0</v>
      </c>
      <c r="AM65" s="83">
        <v>0</v>
      </c>
      <c r="AN65" s="83">
        <v>0</v>
      </c>
      <c r="AO65" s="83">
        <v>0</v>
      </c>
      <c r="AP65" s="83">
        <v>0</v>
      </c>
      <c r="AQ65" s="84">
        <f t="shared" si="2"/>
        <v>0</v>
      </c>
      <c r="AR65" s="85">
        <f t="shared" si="3"/>
        <v>0</v>
      </c>
    </row>
    <row r="66" spans="1:44" x14ac:dyDescent="0.25">
      <c r="A66" s="80" t="str">
        <f>IFERROR(VLOOKUP(B66,Results!A$9:B$123,2,FALSE),"")</f>
        <v/>
      </c>
      <c r="B66" s="87"/>
      <c r="C66" s="86" t="str">
        <f>IFERROR(VLOOKUP(C$1&amp;$B66,'Score Data Entry'!$L:$M,2,FALSE),"")</f>
        <v/>
      </c>
      <c r="D66" s="86" t="str">
        <f>IFERROR(VLOOKUP(D$1&amp;$B66,'Score Data Entry'!$L:$M,2,FALSE),"")</f>
        <v/>
      </c>
      <c r="E66" s="86" t="str">
        <f>IFERROR(VLOOKUP(E$1&amp;$B66,'Score Data Entry'!$L:$M,2,FALSE),"")</f>
        <v/>
      </c>
      <c r="F66" s="86" t="str">
        <f>IFERROR(VLOOKUP(F$1&amp;$B66,'Score Data Entry'!$L:$M,2,FALSE),"")</f>
        <v/>
      </c>
      <c r="G66" s="86" t="str">
        <f>IFERROR(VLOOKUP(G$1&amp;$B66,'Score Data Entry'!$L:$M,2,FALSE),"")</f>
        <v/>
      </c>
      <c r="H66" s="86" t="str">
        <f>IFERROR(VLOOKUP(H$1&amp;$B66,'Score Data Entry'!$L:$M,2,FALSE),"")</f>
        <v/>
      </c>
      <c r="I66" s="86" t="str">
        <f>IFERROR(VLOOKUP(I$1&amp;$B66,'Score Data Entry'!$L:$M,2,FALSE),"")</f>
        <v/>
      </c>
      <c r="J66" s="86" t="str">
        <f>IFERROR(VLOOKUP(J$1&amp;$B66,'Score Data Entry'!$L:$M,2,FALSE),"")</f>
        <v/>
      </c>
      <c r="K66" s="86" t="str">
        <f>IFERROR(VLOOKUP(K$1&amp;$B66,'Score Data Entry'!$L:$M,2,FALSE),"")</f>
        <v/>
      </c>
      <c r="L66" s="86" t="str">
        <f>IFERROR(VLOOKUP(L$1&amp;$B66,'Score Data Entry'!$L:$M,2,FALSE),"")</f>
        <v/>
      </c>
      <c r="M66" s="86" t="str">
        <f>IFERROR(VLOOKUP(M$1&amp;$B66,'Score Data Entry'!$L:$M,2,FALSE),"")</f>
        <v/>
      </c>
      <c r="N66" s="86" t="str">
        <f>IFERROR(VLOOKUP(N$1&amp;$B66,'Score Data Entry'!$L:$M,2,FALSE),"")</f>
        <v/>
      </c>
      <c r="O66" s="86" t="str">
        <f>IFERROR(VLOOKUP(O$1&amp;$B66,'Score Data Entry'!$L:$M,2,FALSE),"")</f>
        <v/>
      </c>
      <c r="P66" s="86" t="str">
        <f>IFERROR(VLOOKUP(P$1&amp;$B66,'Score Data Entry'!$L:$M,2,FALSE),"")</f>
        <v/>
      </c>
      <c r="Q66" s="86" t="str">
        <f>IFERROR(VLOOKUP(Q$1&amp;$B66,'Score Data Entry'!$L:$M,2,FALSE),"")</f>
        <v/>
      </c>
      <c r="R66" s="86" t="str">
        <f>IFERROR(VLOOKUP(R$1&amp;$B66,'Score Data Entry'!$L:$M,2,FALSE),"")</f>
        <v/>
      </c>
      <c r="S66" s="86" t="str">
        <f>IFERROR(VLOOKUP(S$1&amp;$B66,'Score Data Entry'!$L:$M,2,FALSE),"")</f>
        <v/>
      </c>
      <c r="T66" s="86" t="str">
        <f>IFERROR(VLOOKUP(T$1&amp;$B66,'Score Data Entry'!$L:$M,2,FALSE),"")</f>
        <v/>
      </c>
      <c r="U66" s="86" t="str">
        <f>IFERROR(VLOOKUP(U$1&amp;$B66,'Score Data Entry'!$L:$M,2,FALSE),"")</f>
        <v/>
      </c>
      <c r="V66" s="86" t="str">
        <f>IFERROR(VLOOKUP(V$1&amp;$B66,'Score Data Entry'!$L:$M,2,FALSE),"")</f>
        <v/>
      </c>
      <c r="W66" s="86" t="str">
        <f>IFERROR(VLOOKUP(W$1&amp;$B66,'Score Data Entry'!$L:$M,2,FALSE),"")</f>
        <v/>
      </c>
      <c r="X66" s="86" t="str">
        <f>IFERROR(VLOOKUP(X$1&amp;$B66,'Score Data Entry'!$L:$M,2,FALSE),"")</f>
        <v/>
      </c>
      <c r="Y66" s="86" t="str">
        <f>IFERROR(VLOOKUP(Y$1&amp;$B66,'Score Data Entry'!$L:$M,2,FALSE),"")</f>
        <v/>
      </c>
      <c r="Z66" s="86" t="str">
        <f>IFERROR(VLOOKUP(Z$1&amp;$B66,'Score Data Entry'!$L:$M,2,FALSE),"")</f>
        <v/>
      </c>
      <c r="AA66" s="86" t="str">
        <f>IFERROR(VLOOKUP(AA$1&amp;$B66,'Score Data Entry'!$L:$M,2,FALSE),"")</f>
        <v/>
      </c>
      <c r="AB66" s="86" t="str">
        <f>IFERROR(VLOOKUP(AB$1&amp;$B66,'Score Data Entry'!$L:$M,2,FALSE),"")</f>
        <v/>
      </c>
      <c r="AC66" s="86" t="str">
        <f>IFERROR(VLOOKUP(AC$1&amp;$B66,'Score Data Entry'!$L:$M,2,FALSE),"")</f>
        <v/>
      </c>
      <c r="AD66" s="86" t="str">
        <f>IFERROR(VLOOKUP(AD$1&amp;$B66,'Score Data Entry'!$L:$M,2,FALSE),"")</f>
        <v/>
      </c>
      <c r="AE66" s="86" t="str">
        <f>IFERROR(VLOOKUP(AE$1&amp;$B66,'Score Data Entry'!$L:$M,2,FALSE),"")</f>
        <v/>
      </c>
      <c r="AF66" s="86" t="str">
        <f>IFERROR(VLOOKUP(AF$1&amp;$B66,'Score Data Entry'!$L:$M,2,FALSE),"")</f>
        <v/>
      </c>
      <c r="AG66" s="86" t="str">
        <f>IFERROR(VLOOKUP(AG$1&amp;$B66,'Score Data Entry'!$L:$M,2,FALSE),"")</f>
        <v/>
      </c>
      <c r="AH66" s="86" t="str">
        <f>IFERROR(VLOOKUP(AH$1&amp;$B66,'Score Data Entry'!$L:$M,2,FALSE),"")</f>
        <v/>
      </c>
      <c r="AI66" s="83">
        <v>0</v>
      </c>
      <c r="AJ66" s="83">
        <v>0</v>
      </c>
      <c r="AK66" s="83">
        <v>0</v>
      </c>
      <c r="AL66" s="83">
        <v>0</v>
      </c>
      <c r="AM66" s="83">
        <v>0</v>
      </c>
      <c r="AN66" s="83">
        <v>0</v>
      </c>
      <c r="AO66" s="83">
        <v>0</v>
      </c>
      <c r="AP66" s="83">
        <v>0</v>
      </c>
      <c r="AQ66" s="84">
        <f t="shared" ref="AQ66:AQ97" si="4">SUMIF(C66:AH66,"&lt;&gt;#N/A")</f>
        <v>0</v>
      </c>
      <c r="AR66" s="85">
        <f t="shared" ref="AR66:AR97" si="5">LARGE(C66:AP66,1)+LARGE(C66:AP66,2)+LARGE(C66:AP66,3)+LARGE(C66:AP66,4)+LARGE(C66:AP66,5)+LARGE(C66:AP66,6)+LARGE(C66:AP66,7)+LARGE(C66:AP66,8)</f>
        <v>0</v>
      </c>
    </row>
    <row r="67" spans="1:44" x14ac:dyDescent="0.25">
      <c r="A67" s="80" t="str">
        <f>IFERROR(VLOOKUP(B67,Results!A$9:B$123,2,FALSE),"")</f>
        <v/>
      </c>
      <c r="B67" s="87"/>
      <c r="C67" s="86" t="str">
        <f>IFERROR(VLOOKUP(C$1&amp;$B67,'Score Data Entry'!$L:$M,2,FALSE),"")</f>
        <v/>
      </c>
      <c r="D67" s="86" t="str">
        <f>IFERROR(VLOOKUP(D$1&amp;$B67,'Score Data Entry'!$L:$M,2,FALSE),"")</f>
        <v/>
      </c>
      <c r="E67" s="86" t="str">
        <f>IFERROR(VLOOKUP(E$1&amp;$B67,'Score Data Entry'!$L:$M,2,FALSE),"")</f>
        <v/>
      </c>
      <c r="F67" s="86" t="str">
        <f>IFERROR(VLOOKUP(F$1&amp;$B67,'Score Data Entry'!$L:$M,2,FALSE),"")</f>
        <v/>
      </c>
      <c r="G67" s="86" t="str">
        <f>IFERROR(VLOOKUP(G$1&amp;$B67,'Score Data Entry'!$L:$M,2,FALSE),"")</f>
        <v/>
      </c>
      <c r="H67" s="86" t="str">
        <f>IFERROR(VLOOKUP(H$1&amp;$B67,'Score Data Entry'!$L:$M,2,FALSE),"")</f>
        <v/>
      </c>
      <c r="I67" s="86" t="str">
        <f>IFERROR(VLOOKUP(I$1&amp;$B67,'Score Data Entry'!$L:$M,2,FALSE),"")</f>
        <v/>
      </c>
      <c r="J67" s="86" t="str">
        <f>IFERROR(VLOOKUP(J$1&amp;$B67,'Score Data Entry'!$L:$M,2,FALSE),"")</f>
        <v/>
      </c>
      <c r="K67" s="86" t="str">
        <f>IFERROR(VLOOKUP(K$1&amp;$B67,'Score Data Entry'!$L:$M,2,FALSE),"")</f>
        <v/>
      </c>
      <c r="L67" s="86" t="str">
        <f>IFERROR(VLOOKUP(L$1&amp;$B67,'Score Data Entry'!$L:$M,2,FALSE),"")</f>
        <v/>
      </c>
      <c r="M67" s="86" t="str">
        <f>IFERROR(VLOOKUP(M$1&amp;$B67,'Score Data Entry'!$L:$M,2,FALSE),"")</f>
        <v/>
      </c>
      <c r="N67" s="86" t="str">
        <f>IFERROR(VLOOKUP(N$1&amp;$B67,'Score Data Entry'!$L:$M,2,FALSE),"")</f>
        <v/>
      </c>
      <c r="O67" s="86" t="str">
        <f>IFERROR(VLOOKUP(O$1&amp;$B67,'Score Data Entry'!$L:$M,2,FALSE),"")</f>
        <v/>
      </c>
      <c r="P67" s="86" t="str">
        <f>IFERROR(VLOOKUP(P$1&amp;$B67,'Score Data Entry'!$L:$M,2,FALSE),"")</f>
        <v/>
      </c>
      <c r="Q67" s="86" t="str">
        <f>IFERROR(VLOOKUP(Q$1&amp;$B67,'Score Data Entry'!$L:$M,2,FALSE),"")</f>
        <v/>
      </c>
      <c r="R67" s="86" t="str">
        <f>IFERROR(VLOOKUP(R$1&amp;$B67,'Score Data Entry'!$L:$M,2,FALSE),"")</f>
        <v/>
      </c>
      <c r="S67" s="86" t="str">
        <f>IFERROR(VLOOKUP(S$1&amp;$B67,'Score Data Entry'!$L:$M,2,FALSE),"")</f>
        <v/>
      </c>
      <c r="T67" s="86" t="str">
        <f>IFERROR(VLOOKUP(T$1&amp;$B67,'Score Data Entry'!$L:$M,2,FALSE),"")</f>
        <v/>
      </c>
      <c r="U67" s="86" t="str">
        <f>IFERROR(VLOOKUP(U$1&amp;$B67,'Score Data Entry'!$L:$M,2,FALSE),"")</f>
        <v/>
      </c>
      <c r="V67" s="86" t="str">
        <f>IFERROR(VLOOKUP(V$1&amp;$B67,'Score Data Entry'!$L:$M,2,FALSE),"")</f>
        <v/>
      </c>
      <c r="W67" s="86" t="str">
        <f>IFERROR(VLOOKUP(W$1&amp;$B67,'Score Data Entry'!$L:$M,2,FALSE),"")</f>
        <v/>
      </c>
      <c r="X67" s="86" t="str">
        <f>IFERROR(VLOOKUP(X$1&amp;$B67,'Score Data Entry'!$L:$M,2,FALSE),"")</f>
        <v/>
      </c>
      <c r="Y67" s="86" t="str">
        <f>IFERROR(VLOOKUP(Y$1&amp;$B67,'Score Data Entry'!$L:$M,2,FALSE),"")</f>
        <v/>
      </c>
      <c r="Z67" s="86" t="str">
        <f>IFERROR(VLOOKUP(Z$1&amp;$B67,'Score Data Entry'!$L:$M,2,FALSE),"")</f>
        <v/>
      </c>
      <c r="AA67" s="86" t="str">
        <f>IFERROR(VLOOKUP(AA$1&amp;$B67,'Score Data Entry'!$L:$M,2,FALSE),"")</f>
        <v/>
      </c>
      <c r="AB67" s="86" t="str">
        <f>IFERROR(VLOOKUP(AB$1&amp;$B67,'Score Data Entry'!$L:$M,2,FALSE),"")</f>
        <v/>
      </c>
      <c r="AC67" s="86" t="str">
        <f>IFERROR(VLOOKUP(AC$1&amp;$B67,'Score Data Entry'!$L:$M,2,FALSE),"")</f>
        <v/>
      </c>
      <c r="AD67" s="86" t="str">
        <f>IFERROR(VLOOKUP(AD$1&amp;$B67,'Score Data Entry'!$L:$M,2,FALSE),"")</f>
        <v/>
      </c>
      <c r="AE67" s="86" t="str">
        <f>IFERROR(VLOOKUP(AE$1&amp;$B67,'Score Data Entry'!$L:$M,2,FALSE),"")</f>
        <v/>
      </c>
      <c r="AF67" s="86" t="str">
        <f>IFERROR(VLOOKUP(AF$1&amp;$B67,'Score Data Entry'!$L:$M,2,FALSE),"")</f>
        <v/>
      </c>
      <c r="AG67" s="86" t="str">
        <f>IFERROR(VLOOKUP(AG$1&amp;$B67,'Score Data Entry'!$L:$M,2,FALSE),"")</f>
        <v/>
      </c>
      <c r="AH67" s="86" t="str">
        <f>IFERROR(VLOOKUP(AH$1&amp;$B67,'Score Data Entry'!$L:$M,2,FALSE),"")</f>
        <v/>
      </c>
      <c r="AI67" s="83">
        <v>0</v>
      </c>
      <c r="AJ67" s="83">
        <v>0</v>
      </c>
      <c r="AK67" s="83">
        <v>0</v>
      </c>
      <c r="AL67" s="83">
        <v>0</v>
      </c>
      <c r="AM67" s="83">
        <v>0</v>
      </c>
      <c r="AN67" s="83">
        <v>0</v>
      </c>
      <c r="AO67" s="83">
        <v>0</v>
      </c>
      <c r="AP67" s="83">
        <v>0</v>
      </c>
      <c r="AQ67" s="84">
        <f t="shared" si="4"/>
        <v>0</v>
      </c>
      <c r="AR67" s="85">
        <f t="shared" si="5"/>
        <v>0</v>
      </c>
    </row>
    <row r="68" spans="1:44" x14ac:dyDescent="0.25">
      <c r="A68" s="80" t="str">
        <f>IFERROR(VLOOKUP(B68,Results!A$9:B$123,2,FALSE),"")</f>
        <v/>
      </c>
      <c r="B68" s="87"/>
      <c r="C68" s="86" t="str">
        <f>IFERROR(VLOOKUP(C$1&amp;$B68,'Score Data Entry'!$L:$M,2,FALSE),"")</f>
        <v/>
      </c>
      <c r="D68" s="86" t="str">
        <f>IFERROR(VLOOKUP(D$1&amp;$B68,'Score Data Entry'!$L:$M,2,FALSE),"")</f>
        <v/>
      </c>
      <c r="E68" s="86" t="str">
        <f>IFERROR(VLOOKUP(E$1&amp;$B68,'Score Data Entry'!$L:$M,2,FALSE),"")</f>
        <v/>
      </c>
      <c r="F68" s="86" t="str">
        <f>IFERROR(VLOOKUP(F$1&amp;$B68,'Score Data Entry'!$L:$M,2,FALSE),"")</f>
        <v/>
      </c>
      <c r="G68" s="86" t="str">
        <f>IFERROR(VLOOKUP(G$1&amp;$B68,'Score Data Entry'!$L:$M,2,FALSE),"")</f>
        <v/>
      </c>
      <c r="H68" s="86" t="str">
        <f>IFERROR(VLOOKUP(H$1&amp;$B68,'Score Data Entry'!$L:$M,2,FALSE),"")</f>
        <v/>
      </c>
      <c r="I68" s="86" t="str">
        <f>IFERROR(VLOOKUP(I$1&amp;$B68,'Score Data Entry'!$L:$M,2,FALSE),"")</f>
        <v/>
      </c>
      <c r="J68" s="86" t="str">
        <f>IFERROR(VLOOKUP(J$1&amp;$B68,'Score Data Entry'!$L:$M,2,FALSE),"")</f>
        <v/>
      </c>
      <c r="K68" s="86" t="str">
        <f>IFERROR(VLOOKUP(K$1&amp;$B68,'Score Data Entry'!$L:$M,2,FALSE),"")</f>
        <v/>
      </c>
      <c r="L68" s="86" t="str">
        <f>IFERROR(VLOOKUP(L$1&amp;$B68,'Score Data Entry'!$L:$M,2,FALSE),"")</f>
        <v/>
      </c>
      <c r="M68" s="86" t="str">
        <f>IFERROR(VLOOKUP(M$1&amp;$B68,'Score Data Entry'!$L:$M,2,FALSE),"")</f>
        <v/>
      </c>
      <c r="N68" s="86" t="str">
        <f>IFERROR(VLOOKUP(N$1&amp;$B68,'Score Data Entry'!$L:$M,2,FALSE),"")</f>
        <v/>
      </c>
      <c r="O68" s="86" t="str">
        <f>IFERROR(VLOOKUP(O$1&amp;$B68,'Score Data Entry'!$L:$M,2,FALSE),"")</f>
        <v/>
      </c>
      <c r="P68" s="86" t="str">
        <f>IFERROR(VLOOKUP(P$1&amp;$B68,'Score Data Entry'!$L:$M,2,FALSE),"")</f>
        <v/>
      </c>
      <c r="Q68" s="86" t="str">
        <f>IFERROR(VLOOKUP(Q$1&amp;$B68,'Score Data Entry'!$L:$M,2,FALSE),"")</f>
        <v/>
      </c>
      <c r="R68" s="86" t="str">
        <f>IFERROR(VLOOKUP(R$1&amp;$B68,'Score Data Entry'!$L:$M,2,FALSE),"")</f>
        <v/>
      </c>
      <c r="S68" s="86" t="str">
        <f>IFERROR(VLOOKUP(S$1&amp;$B68,'Score Data Entry'!$L:$M,2,FALSE),"")</f>
        <v/>
      </c>
      <c r="T68" s="86" t="str">
        <f>IFERROR(VLOOKUP(T$1&amp;$B68,'Score Data Entry'!$L:$M,2,FALSE),"")</f>
        <v/>
      </c>
      <c r="U68" s="86" t="str">
        <f>IFERROR(VLOOKUP(U$1&amp;$B68,'Score Data Entry'!$L:$M,2,FALSE),"")</f>
        <v/>
      </c>
      <c r="V68" s="86" t="str">
        <f>IFERROR(VLOOKUP(V$1&amp;$B68,'Score Data Entry'!$L:$M,2,FALSE),"")</f>
        <v/>
      </c>
      <c r="W68" s="86" t="str">
        <f>IFERROR(VLOOKUP(W$1&amp;$B68,'Score Data Entry'!$L:$M,2,FALSE),"")</f>
        <v/>
      </c>
      <c r="X68" s="86" t="str">
        <f>IFERROR(VLOOKUP(X$1&amp;$B68,'Score Data Entry'!$L:$M,2,FALSE),"")</f>
        <v/>
      </c>
      <c r="Y68" s="86" t="str">
        <f>IFERROR(VLOOKUP(Y$1&amp;$B68,'Score Data Entry'!$L:$M,2,FALSE),"")</f>
        <v/>
      </c>
      <c r="Z68" s="86" t="str">
        <f>IFERROR(VLOOKUP(Z$1&amp;$B68,'Score Data Entry'!$L:$M,2,FALSE),"")</f>
        <v/>
      </c>
      <c r="AA68" s="86" t="str">
        <f>IFERROR(VLOOKUP(AA$1&amp;$B68,'Score Data Entry'!$L:$M,2,FALSE),"")</f>
        <v/>
      </c>
      <c r="AB68" s="86" t="str">
        <f>IFERROR(VLOOKUP(AB$1&amp;$B68,'Score Data Entry'!$L:$M,2,FALSE),"")</f>
        <v/>
      </c>
      <c r="AC68" s="86" t="str">
        <f>IFERROR(VLOOKUP(AC$1&amp;$B68,'Score Data Entry'!$L:$M,2,FALSE),"")</f>
        <v/>
      </c>
      <c r="AD68" s="86" t="str">
        <f>IFERROR(VLOOKUP(AD$1&amp;$B68,'Score Data Entry'!$L:$M,2,FALSE),"")</f>
        <v/>
      </c>
      <c r="AE68" s="86" t="str">
        <f>IFERROR(VLOOKUP(AE$1&amp;$B68,'Score Data Entry'!$L:$M,2,FALSE),"")</f>
        <v/>
      </c>
      <c r="AF68" s="86" t="str">
        <f>IFERROR(VLOOKUP(AF$1&amp;$B68,'Score Data Entry'!$L:$M,2,FALSE),"")</f>
        <v/>
      </c>
      <c r="AG68" s="86" t="str">
        <f>IFERROR(VLOOKUP(AG$1&amp;$B68,'Score Data Entry'!$L:$M,2,FALSE),"")</f>
        <v/>
      </c>
      <c r="AH68" s="86" t="str">
        <f>IFERROR(VLOOKUP(AH$1&amp;$B68,'Score Data Entry'!$L:$M,2,FALSE),"")</f>
        <v/>
      </c>
      <c r="AI68" s="83">
        <v>0</v>
      </c>
      <c r="AJ68" s="83">
        <v>0</v>
      </c>
      <c r="AK68" s="83">
        <v>0</v>
      </c>
      <c r="AL68" s="83">
        <v>0</v>
      </c>
      <c r="AM68" s="83">
        <v>0</v>
      </c>
      <c r="AN68" s="83">
        <v>0</v>
      </c>
      <c r="AO68" s="83">
        <v>0</v>
      </c>
      <c r="AP68" s="83">
        <v>0</v>
      </c>
      <c r="AQ68" s="84">
        <f t="shared" si="4"/>
        <v>0</v>
      </c>
      <c r="AR68" s="85">
        <f t="shared" si="5"/>
        <v>0</v>
      </c>
    </row>
    <row r="69" spans="1:44" x14ac:dyDescent="0.25">
      <c r="A69" s="80" t="str">
        <f>IFERROR(VLOOKUP(B69,Results!A$9:B$123,2,FALSE),"")</f>
        <v/>
      </c>
      <c r="B69" s="87"/>
      <c r="C69" s="86" t="str">
        <f>IFERROR(VLOOKUP(C$1&amp;$B69,'Score Data Entry'!$L:$M,2,FALSE),"")</f>
        <v/>
      </c>
      <c r="D69" s="86" t="str">
        <f>IFERROR(VLOOKUP(D$1&amp;$B69,'Score Data Entry'!$L:$M,2,FALSE),"")</f>
        <v/>
      </c>
      <c r="E69" s="86" t="str">
        <f>IFERROR(VLOOKUP(E$1&amp;$B69,'Score Data Entry'!$L:$M,2,FALSE),"")</f>
        <v/>
      </c>
      <c r="F69" s="86" t="str">
        <f>IFERROR(VLOOKUP(F$1&amp;$B69,'Score Data Entry'!$L:$M,2,FALSE),"")</f>
        <v/>
      </c>
      <c r="G69" s="86" t="str">
        <f>IFERROR(VLOOKUP(G$1&amp;$B69,'Score Data Entry'!$L:$M,2,FALSE),"")</f>
        <v/>
      </c>
      <c r="H69" s="86" t="str">
        <f>IFERROR(VLOOKUP(H$1&amp;$B69,'Score Data Entry'!$L:$M,2,FALSE),"")</f>
        <v/>
      </c>
      <c r="I69" s="86" t="str">
        <f>IFERROR(VLOOKUP(I$1&amp;$B69,'Score Data Entry'!$L:$M,2,FALSE),"")</f>
        <v/>
      </c>
      <c r="J69" s="86" t="str">
        <f>IFERROR(VLOOKUP(J$1&amp;$B69,'Score Data Entry'!$L:$M,2,FALSE),"")</f>
        <v/>
      </c>
      <c r="K69" s="86" t="str">
        <f>IFERROR(VLOOKUP(K$1&amp;$B69,'Score Data Entry'!$L:$M,2,FALSE),"")</f>
        <v/>
      </c>
      <c r="L69" s="86" t="str">
        <f>IFERROR(VLOOKUP(L$1&amp;$B69,'Score Data Entry'!$L:$M,2,FALSE),"")</f>
        <v/>
      </c>
      <c r="M69" s="86" t="str">
        <f>IFERROR(VLOOKUP(M$1&amp;$B69,'Score Data Entry'!$L:$M,2,FALSE),"")</f>
        <v/>
      </c>
      <c r="N69" s="86" t="str">
        <f>IFERROR(VLOOKUP(N$1&amp;$B69,'Score Data Entry'!$L:$M,2,FALSE),"")</f>
        <v/>
      </c>
      <c r="O69" s="86" t="str">
        <f>IFERROR(VLOOKUP(O$1&amp;$B69,'Score Data Entry'!$L:$M,2,FALSE),"")</f>
        <v/>
      </c>
      <c r="P69" s="86" t="str">
        <f>IFERROR(VLOOKUP(P$1&amp;$B69,'Score Data Entry'!$L:$M,2,FALSE),"")</f>
        <v/>
      </c>
      <c r="Q69" s="86" t="str">
        <f>IFERROR(VLOOKUP(Q$1&amp;$B69,'Score Data Entry'!$L:$M,2,FALSE),"")</f>
        <v/>
      </c>
      <c r="R69" s="86" t="str">
        <f>IFERROR(VLOOKUP(R$1&amp;$B69,'Score Data Entry'!$L:$M,2,FALSE),"")</f>
        <v/>
      </c>
      <c r="S69" s="86" t="str">
        <f>IFERROR(VLOOKUP(S$1&amp;$B69,'Score Data Entry'!$L:$M,2,FALSE),"")</f>
        <v/>
      </c>
      <c r="T69" s="86" t="str">
        <f>IFERROR(VLOOKUP(T$1&amp;$B69,'Score Data Entry'!$L:$M,2,FALSE),"")</f>
        <v/>
      </c>
      <c r="U69" s="86" t="str">
        <f>IFERROR(VLOOKUP(U$1&amp;$B69,'Score Data Entry'!$L:$M,2,FALSE),"")</f>
        <v/>
      </c>
      <c r="V69" s="86" t="str">
        <f>IFERROR(VLOOKUP(V$1&amp;$B69,'Score Data Entry'!$L:$M,2,FALSE),"")</f>
        <v/>
      </c>
      <c r="W69" s="86" t="str">
        <f>IFERROR(VLOOKUP(W$1&amp;$B69,'Score Data Entry'!$L:$M,2,FALSE),"")</f>
        <v/>
      </c>
      <c r="X69" s="86" t="str">
        <f>IFERROR(VLOOKUP(X$1&amp;$B69,'Score Data Entry'!$L:$M,2,FALSE),"")</f>
        <v/>
      </c>
      <c r="Y69" s="86" t="str">
        <f>IFERROR(VLOOKUP(Y$1&amp;$B69,'Score Data Entry'!$L:$M,2,FALSE),"")</f>
        <v/>
      </c>
      <c r="Z69" s="86" t="str">
        <f>IFERROR(VLOOKUP(Z$1&amp;$B69,'Score Data Entry'!$L:$M,2,FALSE),"")</f>
        <v/>
      </c>
      <c r="AA69" s="86" t="str">
        <f>IFERROR(VLOOKUP(AA$1&amp;$B69,'Score Data Entry'!$L:$M,2,FALSE),"")</f>
        <v/>
      </c>
      <c r="AB69" s="86" t="str">
        <f>IFERROR(VLOOKUP(AB$1&amp;$B69,'Score Data Entry'!$L:$M,2,FALSE),"")</f>
        <v/>
      </c>
      <c r="AC69" s="86" t="str">
        <f>IFERROR(VLOOKUP(AC$1&amp;$B69,'Score Data Entry'!$L:$M,2,FALSE),"")</f>
        <v/>
      </c>
      <c r="AD69" s="86" t="str">
        <f>IFERROR(VLOOKUP(AD$1&amp;$B69,'Score Data Entry'!$L:$M,2,FALSE),"")</f>
        <v/>
      </c>
      <c r="AE69" s="86" t="str">
        <f>IFERROR(VLOOKUP(AE$1&amp;$B69,'Score Data Entry'!$L:$M,2,FALSE),"")</f>
        <v/>
      </c>
      <c r="AF69" s="86" t="str">
        <f>IFERROR(VLOOKUP(AF$1&amp;$B69,'Score Data Entry'!$L:$M,2,FALSE),"")</f>
        <v/>
      </c>
      <c r="AG69" s="86" t="str">
        <f>IFERROR(VLOOKUP(AG$1&amp;$B69,'Score Data Entry'!$L:$M,2,FALSE),"")</f>
        <v/>
      </c>
      <c r="AH69" s="86" t="str">
        <f>IFERROR(VLOOKUP(AH$1&amp;$B69,'Score Data Entry'!$L:$M,2,FALSE),"")</f>
        <v/>
      </c>
      <c r="AI69" s="83">
        <v>0</v>
      </c>
      <c r="AJ69" s="83">
        <v>0</v>
      </c>
      <c r="AK69" s="83">
        <v>0</v>
      </c>
      <c r="AL69" s="83">
        <v>0</v>
      </c>
      <c r="AM69" s="83">
        <v>0</v>
      </c>
      <c r="AN69" s="83">
        <v>0</v>
      </c>
      <c r="AO69" s="83">
        <v>0</v>
      </c>
      <c r="AP69" s="83">
        <v>0</v>
      </c>
      <c r="AQ69" s="84">
        <f t="shared" si="4"/>
        <v>0</v>
      </c>
      <c r="AR69" s="85">
        <f t="shared" si="5"/>
        <v>0</v>
      </c>
    </row>
    <row r="70" spans="1:44" x14ac:dyDescent="0.25">
      <c r="A70" s="80" t="str">
        <f>IFERROR(VLOOKUP(B70,Results!A$9:B$123,2,FALSE),"")</f>
        <v/>
      </c>
      <c r="B70" s="87"/>
      <c r="C70" s="86" t="str">
        <f>IFERROR(VLOOKUP(C$1&amp;$B70,'Score Data Entry'!$L:$M,2,FALSE),"")</f>
        <v/>
      </c>
      <c r="D70" s="86" t="str">
        <f>IFERROR(VLOOKUP(D$1&amp;$B70,'Score Data Entry'!$L:$M,2,FALSE),"")</f>
        <v/>
      </c>
      <c r="E70" s="86" t="str">
        <f>IFERROR(VLOOKUP(E$1&amp;$B70,'Score Data Entry'!$L:$M,2,FALSE),"")</f>
        <v/>
      </c>
      <c r="F70" s="86" t="str">
        <f>IFERROR(VLOOKUP(F$1&amp;$B70,'Score Data Entry'!$L:$M,2,FALSE),"")</f>
        <v/>
      </c>
      <c r="G70" s="86" t="str">
        <f>IFERROR(VLOOKUP(G$1&amp;$B70,'Score Data Entry'!$L:$M,2,FALSE),"")</f>
        <v/>
      </c>
      <c r="H70" s="86" t="str">
        <f>IFERROR(VLOOKUP(H$1&amp;$B70,'Score Data Entry'!$L:$M,2,FALSE),"")</f>
        <v/>
      </c>
      <c r="I70" s="86" t="str">
        <f>IFERROR(VLOOKUP(I$1&amp;$B70,'Score Data Entry'!$L:$M,2,FALSE),"")</f>
        <v/>
      </c>
      <c r="J70" s="86" t="str">
        <f>IFERROR(VLOOKUP(J$1&amp;$B70,'Score Data Entry'!$L:$M,2,FALSE),"")</f>
        <v/>
      </c>
      <c r="K70" s="86" t="str">
        <f>IFERROR(VLOOKUP(K$1&amp;$B70,'Score Data Entry'!$L:$M,2,FALSE),"")</f>
        <v/>
      </c>
      <c r="L70" s="86" t="str">
        <f>IFERROR(VLOOKUP(L$1&amp;$B70,'Score Data Entry'!$L:$M,2,FALSE),"")</f>
        <v/>
      </c>
      <c r="M70" s="86" t="str">
        <f>IFERROR(VLOOKUP(M$1&amp;$B70,'Score Data Entry'!$L:$M,2,FALSE),"")</f>
        <v/>
      </c>
      <c r="N70" s="86" t="str">
        <f>IFERROR(VLOOKUP(N$1&amp;$B70,'Score Data Entry'!$L:$M,2,FALSE),"")</f>
        <v/>
      </c>
      <c r="O70" s="86" t="str">
        <f>IFERROR(VLOOKUP(O$1&amp;$B70,'Score Data Entry'!$L:$M,2,FALSE),"")</f>
        <v/>
      </c>
      <c r="P70" s="86" t="str">
        <f>IFERROR(VLOOKUP(P$1&amp;$B70,'Score Data Entry'!$L:$M,2,FALSE),"")</f>
        <v/>
      </c>
      <c r="Q70" s="86" t="str">
        <f>IFERROR(VLOOKUP(Q$1&amp;$B70,'Score Data Entry'!$L:$M,2,FALSE),"")</f>
        <v/>
      </c>
      <c r="R70" s="86" t="str">
        <f>IFERROR(VLOOKUP(R$1&amp;$B70,'Score Data Entry'!$L:$M,2,FALSE),"")</f>
        <v/>
      </c>
      <c r="S70" s="86" t="str">
        <f>IFERROR(VLOOKUP(S$1&amp;$B70,'Score Data Entry'!$L:$M,2,FALSE),"")</f>
        <v/>
      </c>
      <c r="T70" s="86" t="str">
        <f>IFERROR(VLOOKUP(T$1&amp;$B70,'Score Data Entry'!$L:$M,2,FALSE),"")</f>
        <v/>
      </c>
      <c r="U70" s="86" t="str">
        <f>IFERROR(VLOOKUP(U$1&amp;$B70,'Score Data Entry'!$L:$M,2,FALSE),"")</f>
        <v/>
      </c>
      <c r="V70" s="86" t="str">
        <f>IFERROR(VLOOKUP(V$1&amp;$B70,'Score Data Entry'!$L:$M,2,FALSE),"")</f>
        <v/>
      </c>
      <c r="W70" s="86" t="str">
        <f>IFERROR(VLOOKUP(W$1&amp;$B70,'Score Data Entry'!$L:$M,2,FALSE),"")</f>
        <v/>
      </c>
      <c r="X70" s="86" t="str">
        <f>IFERROR(VLOOKUP(X$1&amp;$B70,'Score Data Entry'!$L:$M,2,FALSE),"")</f>
        <v/>
      </c>
      <c r="Y70" s="86" t="str">
        <f>IFERROR(VLOOKUP(Y$1&amp;$B70,'Score Data Entry'!$L:$M,2,FALSE),"")</f>
        <v/>
      </c>
      <c r="Z70" s="86" t="str">
        <f>IFERROR(VLOOKUP(Z$1&amp;$B70,'Score Data Entry'!$L:$M,2,FALSE),"")</f>
        <v/>
      </c>
      <c r="AA70" s="86" t="str">
        <f>IFERROR(VLOOKUP(AA$1&amp;$B70,'Score Data Entry'!$L:$M,2,FALSE),"")</f>
        <v/>
      </c>
      <c r="AB70" s="86" t="str">
        <f>IFERROR(VLOOKUP(AB$1&amp;$B70,'Score Data Entry'!$L:$M,2,FALSE),"")</f>
        <v/>
      </c>
      <c r="AC70" s="86" t="str">
        <f>IFERROR(VLOOKUP(AC$1&amp;$B70,'Score Data Entry'!$L:$M,2,FALSE),"")</f>
        <v/>
      </c>
      <c r="AD70" s="86" t="str">
        <f>IFERROR(VLOOKUP(AD$1&amp;$B70,'Score Data Entry'!$L:$M,2,FALSE),"")</f>
        <v/>
      </c>
      <c r="AE70" s="86" t="str">
        <f>IFERROR(VLOOKUP(AE$1&amp;$B70,'Score Data Entry'!$L:$M,2,FALSE),"")</f>
        <v/>
      </c>
      <c r="AF70" s="86" t="str">
        <f>IFERROR(VLOOKUP(AF$1&amp;$B70,'Score Data Entry'!$L:$M,2,FALSE),"")</f>
        <v/>
      </c>
      <c r="AG70" s="86" t="str">
        <f>IFERROR(VLOOKUP(AG$1&amp;$B70,'Score Data Entry'!$L:$M,2,FALSE),"")</f>
        <v/>
      </c>
      <c r="AH70" s="86" t="str">
        <f>IFERROR(VLOOKUP(AH$1&amp;$B70,'Score Data Entry'!$L:$M,2,FALSE),"")</f>
        <v/>
      </c>
      <c r="AI70" s="83">
        <v>0</v>
      </c>
      <c r="AJ70" s="83">
        <v>0</v>
      </c>
      <c r="AK70" s="83">
        <v>0</v>
      </c>
      <c r="AL70" s="83">
        <v>0</v>
      </c>
      <c r="AM70" s="83">
        <v>0</v>
      </c>
      <c r="AN70" s="83">
        <v>0</v>
      </c>
      <c r="AO70" s="83">
        <v>0</v>
      </c>
      <c r="AP70" s="83">
        <v>0</v>
      </c>
      <c r="AQ70" s="84">
        <f t="shared" si="4"/>
        <v>0</v>
      </c>
      <c r="AR70" s="85">
        <f t="shared" si="5"/>
        <v>0</v>
      </c>
    </row>
    <row r="71" spans="1:44" x14ac:dyDescent="0.25">
      <c r="A71" s="80" t="str">
        <f>IFERROR(VLOOKUP(B71,Results!A$9:B$123,2,FALSE),"")</f>
        <v/>
      </c>
      <c r="B71" s="87"/>
      <c r="C71" s="86" t="str">
        <f>IFERROR(VLOOKUP(C$1&amp;$B71,'Score Data Entry'!$L:$M,2,FALSE),"")</f>
        <v/>
      </c>
      <c r="D71" s="86" t="str">
        <f>IFERROR(VLOOKUP(D$1&amp;$B71,'Score Data Entry'!$L:$M,2,FALSE),"")</f>
        <v/>
      </c>
      <c r="E71" s="86" t="str">
        <f>IFERROR(VLOOKUP(E$1&amp;$B71,'Score Data Entry'!$L:$M,2,FALSE),"")</f>
        <v/>
      </c>
      <c r="F71" s="86" t="str">
        <f>IFERROR(VLOOKUP(F$1&amp;$B71,'Score Data Entry'!$L:$M,2,FALSE),"")</f>
        <v/>
      </c>
      <c r="G71" s="86" t="str">
        <f>IFERROR(VLOOKUP(G$1&amp;$B71,'Score Data Entry'!$L:$M,2,FALSE),"")</f>
        <v/>
      </c>
      <c r="H71" s="86" t="str">
        <f>IFERROR(VLOOKUP(H$1&amp;$B71,'Score Data Entry'!$L:$M,2,FALSE),"")</f>
        <v/>
      </c>
      <c r="I71" s="86" t="str">
        <f>IFERROR(VLOOKUP(I$1&amp;$B71,'Score Data Entry'!$L:$M,2,FALSE),"")</f>
        <v/>
      </c>
      <c r="J71" s="86" t="str">
        <f>IFERROR(VLOOKUP(J$1&amp;$B71,'Score Data Entry'!$L:$M,2,FALSE),"")</f>
        <v/>
      </c>
      <c r="K71" s="86" t="str">
        <f>IFERROR(VLOOKUP(K$1&amp;$B71,'Score Data Entry'!$L:$M,2,FALSE),"")</f>
        <v/>
      </c>
      <c r="L71" s="86" t="str">
        <f>IFERROR(VLOOKUP(L$1&amp;$B71,'Score Data Entry'!$L:$M,2,FALSE),"")</f>
        <v/>
      </c>
      <c r="M71" s="86" t="str">
        <f>IFERROR(VLOOKUP(M$1&amp;$B71,'Score Data Entry'!$L:$M,2,FALSE),"")</f>
        <v/>
      </c>
      <c r="N71" s="86" t="str">
        <f>IFERROR(VLOOKUP(N$1&amp;$B71,'Score Data Entry'!$L:$M,2,FALSE),"")</f>
        <v/>
      </c>
      <c r="O71" s="86" t="str">
        <f>IFERROR(VLOOKUP(O$1&amp;$B71,'Score Data Entry'!$L:$M,2,FALSE),"")</f>
        <v/>
      </c>
      <c r="P71" s="86" t="str">
        <f>IFERROR(VLOOKUP(P$1&amp;$B71,'Score Data Entry'!$L:$M,2,FALSE),"")</f>
        <v/>
      </c>
      <c r="Q71" s="86" t="str">
        <f>IFERROR(VLOOKUP(Q$1&amp;$B71,'Score Data Entry'!$L:$M,2,FALSE),"")</f>
        <v/>
      </c>
      <c r="R71" s="86" t="str">
        <f>IFERROR(VLOOKUP(R$1&amp;$B71,'Score Data Entry'!$L:$M,2,FALSE),"")</f>
        <v/>
      </c>
      <c r="S71" s="86" t="str">
        <f>IFERROR(VLOOKUP(S$1&amp;$B71,'Score Data Entry'!$L:$M,2,FALSE),"")</f>
        <v/>
      </c>
      <c r="T71" s="86" t="str">
        <f>IFERROR(VLOOKUP(T$1&amp;$B71,'Score Data Entry'!$L:$M,2,FALSE),"")</f>
        <v/>
      </c>
      <c r="U71" s="86" t="str">
        <f>IFERROR(VLOOKUP(U$1&amp;$B71,'Score Data Entry'!$L:$M,2,FALSE),"")</f>
        <v/>
      </c>
      <c r="V71" s="86" t="str">
        <f>IFERROR(VLOOKUP(V$1&amp;$B71,'Score Data Entry'!$L:$M,2,FALSE),"")</f>
        <v/>
      </c>
      <c r="W71" s="86" t="str">
        <f>IFERROR(VLOOKUP(W$1&amp;$B71,'Score Data Entry'!$L:$M,2,FALSE),"")</f>
        <v/>
      </c>
      <c r="X71" s="86" t="str">
        <f>IFERROR(VLOOKUP(X$1&amp;$B71,'Score Data Entry'!$L:$M,2,FALSE),"")</f>
        <v/>
      </c>
      <c r="Y71" s="86" t="str">
        <f>IFERROR(VLOOKUP(Y$1&amp;$B71,'Score Data Entry'!$L:$M,2,FALSE),"")</f>
        <v/>
      </c>
      <c r="Z71" s="86" t="str">
        <f>IFERROR(VLOOKUP(Z$1&amp;$B71,'Score Data Entry'!$L:$M,2,FALSE),"")</f>
        <v/>
      </c>
      <c r="AA71" s="86" t="str">
        <f>IFERROR(VLOOKUP(AA$1&amp;$B71,'Score Data Entry'!$L:$M,2,FALSE),"")</f>
        <v/>
      </c>
      <c r="AB71" s="86" t="str">
        <f>IFERROR(VLOOKUP(AB$1&amp;$B71,'Score Data Entry'!$L:$M,2,FALSE),"")</f>
        <v/>
      </c>
      <c r="AC71" s="86" t="str">
        <f>IFERROR(VLOOKUP(AC$1&amp;$B71,'Score Data Entry'!$L:$M,2,FALSE),"")</f>
        <v/>
      </c>
      <c r="AD71" s="86" t="str">
        <f>IFERROR(VLOOKUP(AD$1&amp;$B71,'Score Data Entry'!$L:$M,2,FALSE),"")</f>
        <v/>
      </c>
      <c r="AE71" s="86" t="str">
        <f>IFERROR(VLOOKUP(AE$1&amp;$B71,'Score Data Entry'!$L:$M,2,FALSE),"")</f>
        <v/>
      </c>
      <c r="AF71" s="86" t="str">
        <f>IFERROR(VLOOKUP(AF$1&amp;$B71,'Score Data Entry'!$L:$M,2,FALSE),"")</f>
        <v/>
      </c>
      <c r="AG71" s="86" t="str">
        <f>IFERROR(VLOOKUP(AG$1&amp;$B71,'Score Data Entry'!$L:$M,2,FALSE),"")</f>
        <v/>
      </c>
      <c r="AH71" s="86" t="str">
        <f>IFERROR(VLOOKUP(AH$1&amp;$B71,'Score Data Entry'!$L:$M,2,FALSE),"")</f>
        <v/>
      </c>
      <c r="AI71" s="83">
        <v>0</v>
      </c>
      <c r="AJ71" s="83">
        <v>0</v>
      </c>
      <c r="AK71" s="83">
        <v>0</v>
      </c>
      <c r="AL71" s="83">
        <v>0</v>
      </c>
      <c r="AM71" s="83">
        <v>0</v>
      </c>
      <c r="AN71" s="83">
        <v>0</v>
      </c>
      <c r="AO71" s="83">
        <v>0</v>
      </c>
      <c r="AP71" s="83">
        <v>0</v>
      </c>
      <c r="AQ71" s="84">
        <f t="shared" si="4"/>
        <v>0</v>
      </c>
      <c r="AR71" s="85">
        <f t="shared" si="5"/>
        <v>0</v>
      </c>
    </row>
    <row r="72" spans="1:44" x14ac:dyDescent="0.25">
      <c r="A72" s="80" t="str">
        <f>IFERROR(VLOOKUP(B72,Results!A$9:B$123,2,FALSE),"")</f>
        <v/>
      </c>
      <c r="B72" s="87"/>
      <c r="C72" s="86" t="str">
        <f>IFERROR(VLOOKUP(C$1&amp;$B72,'Score Data Entry'!$L:$M,2,FALSE),"")</f>
        <v/>
      </c>
      <c r="D72" s="86" t="str">
        <f>IFERROR(VLOOKUP(D$1&amp;$B72,'Score Data Entry'!$L:$M,2,FALSE),"")</f>
        <v/>
      </c>
      <c r="E72" s="86" t="str">
        <f>IFERROR(VLOOKUP(E$1&amp;$B72,'Score Data Entry'!$L:$M,2,FALSE),"")</f>
        <v/>
      </c>
      <c r="F72" s="86" t="str">
        <f>IFERROR(VLOOKUP(F$1&amp;$B72,'Score Data Entry'!$L:$M,2,FALSE),"")</f>
        <v/>
      </c>
      <c r="G72" s="86" t="str">
        <f>IFERROR(VLOOKUP(G$1&amp;$B72,'Score Data Entry'!$L:$M,2,FALSE),"")</f>
        <v/>
      </c>
      <c r="H72" s="86" t="str">
        <f>IFERROR(VLOOKUP(H$1&amp;$B72,'Score Data Entry'!$L:$M,2,FALSE),"")</f>
        <v/>
      </c>
      <c r="I72" s="86" t="str">
        <f>IFERROR(VLOOKUP(I$1&amp;$B72,'Score Data Entry'!$L:$M,2,FALSE),"")</f>
        <v/>
      </c>
      <c r="J72" s="86" t="str">
        <f>IFERROR(VLOOKUP(J$1&amp;$B72,'Score Data Entry'!$L:$M,2,FALSE),"")</f>
        <v/>
      </c>
      <c r="K72" s="86" t="str">
        <f>IFERROR(VLOOKUP(K$1&amp;$B72,'Score Data Entry'!$L:$M,2,FALSE),"")</f>
        <v/>
      </c>
      <c r="L72" s="86" t="str">
        <f>IFERROR(VLOOKUP(L$1&amp;$B72,'Score Data Entry'!$L:$M,2,FALSE),"")</f>
        <v/>
      </c>
      <c r="M72" s="86" t="str">
        <f>IFERROR(VLOOKUP(M$1&amp;$B72,'Score Data Entry'!$L:$M,2,FALSE),"")</f>
        <v/>
      </c>
      <c r="N72" s="86" t="str">
        <f>IFERROR(VLOOKUP(N$1&amp;$B72,'Score Data Entry'!$L:$M,2,FALSE),"")</f>
        <v/>
      </c>
      <c r="O72" s="86" t="str">
        <f>IFERROR(VLOOKUP(O$1&amp;$B72,'Score Data Entry'!$L:$M,2,FALSE),"")</f>
        <v/>
      </c>
      <c r="P72" s="86" t="str">
        <f>IFERROR(VLOOKUP(P$1&amp;$B72,'Score Data Entry'!$L:$M,2,FALSE),"")</f>
        <v/>
      </c>
      <c r="Q72" s="86" t="str">
        <f>IFERROR(VLOOKUP(Q$1&amp;$B72,'Score Data Entry'!$L:$M,2,FALSE),"")</f>
        <v/>
      </c>
      <c r="R72" s="86" t="str">
        <f>IFERROR(VLOOKUP(R$1&amp;$B72,'Score Data Entry'!$L:$M,2,FALSE),"")</f>
        <v/>
      </c>
      <c r="S72" s="86" t="str">
        <f>IFERROR(VLOOKUP(S$1&amp;$B72,'Score Data Entry'!$L:$M,2,FALSE),"")</f>
        <v/>
      </c>
      <c r="T72" s="86" t="str">
        <f>IFERROR(VLOOKUP(T$1&amp;$B72,'Score Data Entry'!$L:$M,2,FALSE),"")</f>
        <v/>
      </c>
      <c r="U72" s="86" t="str">
        <f>IFERROR(VLOOKUP(U$1&amp;$B72,'Score Data Entry'!$L:$M,2,FALSE),"")</f>
        <v/>
      </c>
      <c r="V72" s="86" t="str">
        <f>IFERROR(VLOOKUP(V$1&amp;$B72,'Score Data Entry'!$L:$M,2,FALSE),"")</f>
        <v/>
      </c>
      <c r="W72" s="86" t="str">
        <f>IFERROR(VLOOKUP(W$1&amp;$B72,'Score Data Entry'!$L:$M,2,FALSE),"")</f>
        <v/>
      </c>
      <c r="X72" s="86" t="str">
        <f>IFERROR(VLOOKUP(X$1&amp;$B72,'Score Data Entry'!$L:$M,2,FALSE),"")</f>
        <v/>
      </c>
      <c r="Y72" s="86" t="str">
        <f>IFERROR(VLOOKUP(Y$1&amp;$B72,'Score Data Entry'!$L:$M,2,FALSE),"")</f>
        <v/>
      </c>
      <c r="Z72" s="86" t="str">
        <f>IFERROR(VLOOKUP(Z$1&amp;$B72,'Score Data Entry'!$L:$M,2,FALSE),"")</f>
        <v/>
      </c>
      <c r="AA72" s="86" t="str">
        <f>IFERROR(VLOOKUP(AA$1&amp;$B72,'Score Data Entry'!$L:$M,2,FALSE),"")</f>
        <v/>
      </c>
      <c r="AB72" s="86" t="str">
        <f>IFERROR(VLOOKUP(AB$1&amp;$B72,'Score Data Entry'!$L:$M,2,FALSE),"")</f>
        <v/>
      </c>
      <c r="AC72" s="86" t="str">
        <f>IFERROR(VLOOKUP(AC$1&amp;$B72,'Score Data Entry'!$L:$M,2,FALSE),"")</f>
        <v/>
      </c>
      <c r="AD72" s="86" t="str">
        <f>IFERROR(VLOOKUP(AD$1&amp;$B72,'Score Data Entry'!$L:$M,2,FALSE),"")</f>
        <v/>
      </c>
      <c r="AE72" s="86" t="str">
        <f>IFERROR(VLOOKUP(AE$1&amp;$B72,'Score Data Entry'!$L:$M,2,FALSE),"")</f>
        <v/>
      </c>
      <c r="AF72" s="86" t="str">
        <f>IFERROR(VLOOKUP(AF$1&amp;$B72,'Score Data Entry'!$L:$M,2,FALSE),"")</f>
        <v/>
      </c>
      <c r="AG72" s="86" t="str">
        <f>IFERROR(VLOOKUP(AG$1&amp;$B72,'Score Data Entry'!$L:$M,2,FALSE),"")</f>
        <v/>
      </c>
      <c r="AH72" s="86" t="str">
        <f>IFERROR(VLOOKUP(AH$1&amp;$B72,'Score Data Entry'!$L:$M,2,FALSE),"")</f>
        <v/>
      </c>
      <c r="AI72" s="83">
        <v>0</v>
      </c>
      <c r="AJ72" s="83">
        <v>0</v>
      </c>
      <c r="AK72" s="83">
        <v>0</v>
      </c>
      <c r="AL72" s="83">
        <v>0</v>
      </c>
      <c r="AM72" s="83">
        <v>0</v>
      </c>
      <c r="AN72" s="83">
        <v>0</v>
      </c>
      <c r="AO72" s="83">
        <v>0</v>
      </c>
      <c r="AP72" s="83">
        <v>0</v>
      </c>
      <c r="AQ72" s="84">
        <f t="shared" si="4"/>
        <v>0</v>
      </c>
      <c r="AR72" s="85">
        <f t="shared" si="5"/>
        <v>0</v>
      </c>
    </row>
    <row r="73" spans="1:44" x14ac:dyDescent="0.25">
      <c r="A73" s="80" t="str">
        <f>IFERROR(VLOOKUP(B73,Results!A$9:B$123,2,FALSE),"")</f>
        <v/>
      </c>
      <c r="B73" s="87"/>
      <c r="C73" s="86" t="str">
        <f>IFERROR(VLOOKUP(C$1&amp;$B73,'Score Data Entry'!$L:$M,2,FALSE),"")</f>
        <v/>
      </c>
      <c r="D73" s="86" t="str">
        <f>IFERROR(VLOOKUP(D$1&amp;$B73,'Score Data Entry'!$L:$M,2,FALSE),"")</f>
        <v/>
      </c>
      <c r="E73" s="86" t="str">
        <f>IFERROR(VLOOKUP(E$1&amp;$B73,'Score Data Entry'!$L:$M,2,FALSE),"")</f>
        <v/>
      </c>
      <c r="F73" s="86" t="str">
        <f>IFERROR(VLOOKUP(F$1&amp;$B73,'Score Data Entry'!$L:$M,2,FALSE),"")</f>
        <v/>
      </c>
      <c r="G73" s="86" t="str">
        <f>IFERROR(VLOOKUP(G$1&amp;$B73,'Score Data Entry'!$L:$M,2,FALSE),"")</f>
        <v/>
      </c>
      <c r="H73" s="86" t="str">
        <f>IFERROR(VLOOKUP(H$1&amp;$B73,'Score Data Entry'!$L:$M,2,FALSE),"")</f>
        <v/>
      </c>
      <c r="I73" s="86" t="str">
        <f>IFERROR(VLOOKUP(I$1&amp;$B73,'Score Data Entry'!$L:$M,2,FALSE),"")</f>
        <v/>
      </c>
      <c r="J73" s="86" t="str">
        <f>IFERROR(VLOOKUP(J$1&amp;$B73,'Score Data Entry'!$L:$M,2,FALSE),"")</f>
        <v/>
      </c>
      <c r="K73" s="86" t="str">
        <f>IFERROR(VLOOKUP(K$1&amp;$B73,'Score Data Entry'!$L:$M,2,FALSE),"")</f>
        <v/>
      </c>
      <c r="L73" s="86" t="str">
        <f>IFERROR(VLOOKUP(L$1&amp;$B73,'Score Data Entry'!$L:$M,2,FALSE),"")</f>
        <v/>
      </c>
      <c r="M73" s="86" t="str">
        <f>IFERROR(VLOOKUP(M$1&amp;$B73,'Score Data Entry'!$L:$M,2,FALSE),"")</f>
        <v/>
      </c>
      <c r="N73" s="86" t="str">
        <f>IFERROR(VLOOKUP(N$1&amp;$B73,'Score Data Entry'!$L:$M,2,FALSE),"")</f>
        <v/>
      </c>
      <c r="O73" s="86" t="str">
        <f>IFERROR(VLOOKUP(O$1&amp;$B73,'Score Data Entry'!$L:$M,2,FALSE),"")</f>
        <v/>
      </c>
      <c r="P73" s="86" t="str">
        <f>IFERROR(VLOOKUP(P$1&amp;$B73,'Score Data Entry'!$L:$M,2,FALSE),"")</f>
        <v/>
      </c>
      <c r="Q73" s="86" t="str">
        <f>IFERROR(VLOOKUP(Q$1&amp;$B73,'Score Data Entry'!$L:$M,2,FALSE),"")</f>
        <v/>
      </c>
      <c r="R73" s="86" t="str">
        <f>IFERROR(VLOOKUP(R$1&amp;$B73,'Score Data Entry'!$L:$M,2,FALSE),"")</f>
        <v/>
      </c>
      <c r="S73" s="86" t="str">
        <f>IFERROR(VLOOKUP(S$1&amp;$B73,'Score Data Entry'!$L:$M,2,FALSE),"")</f>
        <v/>
      </c>
      <c r="T73" s="86" t="str">
        <f>IFERROR(VLOOKUP(T$1&amp;$B73,'Score Data Entry'!$L:$M,2,FALSE),"")</f>
        <v/>
      </c>
      <c r="U73" s="86" t="str">
        <f>IFERROR(VLOOKUP(U$1&amp;$B73,'Score Data Entry'!$L:$M,2,FALSE),"")</f>
        <v/>
      </c>
      <c r="V73" s="86" t="str">
        <f>IFERROR(VLOOKUP(V$1&amp;$B73,'Score Data Entry'!$L:$M,2,FALSE),"")</f>
        <v/>
      </c>
      <c r="W73" s="86" t="str">
        <f>IFERROR(VLOOKUP(W$1&amp;$B73,'Score Data Entry'!$L:$M,2,FALSE),"")</f>
        <v/>
      </c>
      <c r="X73" s="86" t="str">
        <f>IFERROR(VLOOKUP(X$1&amp;$B73,'Score Data Entry'!$L:$M,2,FALSE),"")</f>
        <v/>
      </c>
      <c r="Y73" s="86" t="str">
        <f>IFERROR(VLOOKUP(Y$1&amp;$B73,'Score Data Entry'!$L:$M,2,FALSE),"")</f>
        <v/>
      </c>
      <c r="Z73" s="86" t="str">
        <f>IFERROR(VLOOKUP(Z$1&amp;$B73,'Score Data Entry'!$L:$M,2,FALSE),"")</f>
        <v/>
      </c>
      <c r="AA73" s="86" t="str">
        <f>IFERROR(VLOOKUP(AA$1&amp;$B73,'Score Data Entry'!$L:$M,2,FALSE),"")</f>
        <v/>
      </c>
      <c r="AB73" s="86" t="str">
        <f>IFERROR(VLOOKUP(AB$1&amp;$B73,'Score Data Entry'!$L:$M,2,FALSE),"")</f>
        <v/>
      </c>
      <c r="AC73" s="86" t="str">
        <f>IFERROR(VLOOKUP(AC$1&amp;$B73,'Score Data Entry'!$L:$M,2,FALSE),"")</f>
        <v/>
      </c>
      <c r="AD73" s="86" t="str">
        <f>IFERROR(VLOOKUP(AD$1&amp;$B73,'Score Data Entry'!$L:$M,2,FALSE),"")</f>
        <v/>
      </c>
      <c r="AE73" s="86" t="str">
        <f>IFERROR(VLOOKUP(AE$1&amp;$B73,'Score Data Entry'!$L:$M,2,FALSE),"")</f>
        <v/>
      </c>
      <c r="AF73" s="86" t="str">
        <f>IFERROR(VLOOKUP(AF$1&amp;$B73,'Score Data Entry'!$L:$M,2,FALSE),"")</f>
        <v/>
      </c>
      <c r="AG73" s="86" t="str">
        <f>IFERROR(VLOOKUP(AG$1&amp;$B73,'Score Data Entry'!$L:$M,2,FALSE),"")</f>
        <v/>
      </c>
      <c r="AH73" s="86" t="str">
        <f>IFERROR(VLOOKUP(AH$1&amp;$B73,'Score Data Entry'!$L:$M,2,FALSE),"")</f>
        <v/>
      </c>
      <c r="AI73" s="83">
        <v>0</v>
      </c>
      <c r="AJ73" s="83">
        <v>0</v>
      </c>
      <c r="AK73" s="83">
        <v>0</v>
      </c>
      <c r="AL73" s="83">
        <v>0</v>
      </c>
      <c r="AM73" s="83">
        <v>0</v>
      </c>
      <c r="AN73" s="83">
        <v>0</v>
      </c>
      <c r="AO73" s="83">
        <v>0</v>
      </c>
      <c r="AP73" s="83">
        <v>0</v>
      </c>
      <c r="AQ73" s="84">
        <f t="shared" si="4"/>
        <v>0</v>
      </c>
      <c r="AR73" s="85">
        <f t="shared" si="5"/>
        <v>0</v>
      </c>
    </row>
    <row r="74" spans="1:44" x14ac:dyDescent="0.25">
      <c r="A74" s="80" t="str">
        <f>IFERROR(VLOOKUP(B74,Results!A$9:B$123,2,FALSE),"")</f>
        <v/>
      </c>
      <c r="B74" s="87"/>
      <c r="C74" s="86" t="str">
        <f>IFERROR(VLOOKUP(C$1&amp;$B74,'Score Data Entry'!$L:$M,2,FALSE),"")</f>
        <v/>
      </c>
      <c r="D74" s="86" t="str">
        <f>IFERROR(VLOOKUP(D$1&amp;$B74,'Score Data Entry'!$L:$M,2,FALSE),"")</f>
        <v/>
      </c>
      <c r="E74" s="86" t="str">
        <f>IFERROR(VLOOKUP(E$1&amp;$B74,'Score Data Entry'!$L:$M,2,FALSE),"")</f>
        <v/>
      </c>
      <c r="F74" s="86" t="str">
        <f>IFERROR(VLOOKUP(F$1&amp;$B74,'Score Data Entry'!$L:$M,2,FALSE),"")</f>
        <v/>
      </c>
      <c r="G74" s="86" t="str">
        <f>IFERROR(VLOOKUP(G$1&amp;$B74,'Score Data Entry'!$L:$M,2,FALSE),"")</f>
        <v/>
      </c>
      <c r="H74" s="86" t="str">
        <f>IFERROR(VLOOKUP(H$1&amp;$B74,'Score Data Entry'!$L:$M,2,FALSE),"")</f>
        <v/>
      </c>
      <c r="I74" s="86" t="str">
        <f>IFERROR(VLOOKUP(I$1&amp;$B74,'Score Data Entry'!$L:$M,2,FALSE),"")</f>
        <v/>
      </c>
      <c r="J74" s="86" t="str">
        <f>IFERROR(VLOOKUP(J$1&amp;$B74,'Score Data Entry'!$L:$M,2,FALSE),"")</f>
        <v/>
      </c>
      <c r="K74" s="86" t="str">
        <f>IFERROR(VLOOKUP(K$1&amp;$B74,'Score Data Entry'!$L:$M,2,FALSE),"")</f>
        <v/>
      </c>
      <c r="L74" s="86" t="str">
        <f>IFERROR(VLOOKUP(L$1&amp;$B74,'Score Data Entry'!$L:$M,2,FALSE),"")</f>
        <v/>
      </c>
      <c r="M74" s="86" t="str">
        <f>IFERROR(VLOOKUP(M$1&amp;$B74,'Score Data Entry'!$L:$M,2,FALSE),"")</f>
        <v/>
      </c>
      <c r="N74" s="86" t="str">
        <f>IFERROR(VLOOKUP(N$1&amp;$B74,'Score Data Entry'!$L:$M,2,FALSE),"")</f>
        <v/>
      </c>
      <c r="O74" s="86" t="str">
        <f>IFERROR(VLOOKUP(O$1&amp;$B74,'Score Data Entry'!$L:$M,2,FALSE),"")</f>
        <v/>
      </c>
      <c r="P74" s="86" t="str">
        <f>IFERROR(VLOOKUP(P$1&amp;$B74,'Score Data Entry'!$L:$M,2,FALSE),"")</f>
        <v/>
      </c>
      <c r="Q74" s="86" t="str">
        <f>IFERROR(VLOOKUP(Q$1&amp;$B74,'Score Data Entry'!$L:$M,2,FALSE),"")</f>
        <v/>
      </c>
      <c r="R74" s="86" t="str">
        <f>IFERROR(VLOOKUP(R$1&amp;$B74,'Score Data Entry'!$L:$M,2,FALSE),"")</f>
        <v/>
      </c>
      <c r="S74" s="86" t="str">
        <f>IFERROR(VLOOKUP(S$1&amp;$B74,'Score Data Entry'!$L:$M,2,FALSE),"")</f>
        <v/>
      </c>
      <c r="T74" s="86" t="str">
        <f>IFERROR(VLOOKUP(T$1&amp;$B74,'Score Data Entry'!$L:$M,2,FALSE),"")</f>
        <v/>
      </c>
      <c r="U74" s="86" t="str">
        <f>IFERROR(VLOOKUP(U$1&amp;$B74,'Score Data Entry'!$L:$M,2,FALSE),"")</f>
        <v/>
      </c>
      <c r="V74" s="86" t="str">
        <f>IFERROR(VLOOKUP(V$1&amp;$B74,'Score Data Entry'!$L:$M,2,FALSE),"")</f>
        <v/>
      </c>
      <c r="W74" s="86" t="str">
        <f>IFERROR(VLOOKUP(W$1&amp;$B74,'Score Data Entry'!$L:$M,2,FALSE),"")</f>
        <v/>
      </c>
      <c r="X74" s="86" t="str">
        <f>IFERROR(VLOOKUP(X$1&amp;$B74,'Score Data Entry'!$L:$M,2,FALSE),"")</f>
        <v/>
      </c>
      <c r="Y74" s="86" t="str">
        <f>IFERROR(VLOOKUP(Y$1&amp;$B74,'Score Data Entry'!$L:$M,2,FALSE),"")</f>
        <v/>
      </c>
      <c r="Z74" s="86" t="str">
        <f>IFERROR(VLOOKUP(Z$1&amp;$B74,'Score Data Entry'!$L:$M,2,FALSE),"")</f>
        <v/>
      </c>
      <c r="AA74" s="86" t="str">
        <f>IFERROR(VLOOKUP(AA$1&amp;$B74,'Score Data Entry'!$L:$M,2,FALSE),"")</f>
        <v/>
      </c>
      <c r="AB74" s="86" t="str">
        <f>IFERROR(VLOOKUP(AB$1&amp;$B74,'Score Data Entry'!$L:$M,2,FALSE),"")</f>
        <v/>
      </c>
      <c r="AC74" s="86" t="str">
        <f>IFERROR(VLOOKUP(AC$1&amp;$B74,'Score Data Entry'!$L:$M,2,FALSE),"")</f>
        <v/>
      </c>
      <c r="AD74" s="86" t="str">
        <f>IFERROR(VLOOKUP(AD$1&amp;$B74,'Score Data Entry'!$L:$M,2,FALSE),"")</f>
        <v/>
      </c>
      <c r="AE74" s="86" t="str">
        <f>IFERROR(VLOOKUP(AE$1&amp;$B74,'Score Data Entry'!$L:$M,2,FALSE),"")</f>
        <v/>
      </c>
      <c r="AF74" s="86" t="str">
        <f>IFERROR(VLOOKUP(AF$1&amp;$B74,'Score Data Entry'!$L:$M,2,FALSE),"")</f>
        <v/>
      </c>
      <c r="AG74" s="86" t="str">
        <f>IFERROR(VLOOKUP(AG$1&amp;$B74,'Score Data Entry'!$L:$M,2,FALSE),"")</f>
        <v/>
      </c>
      <c r="AH74" s="86" t="str">
        <f>IFERROR(VLOOKUP(AH$1&amp;$B74,'Score Data Entry'!$L:$M,2,FALSE),"")</f>
        <v/>
      </c>
      <c r="AI74" s="83">
        <v>0</v>
      </c>
      <c r="AJ74" s="83">
        <v>0</v>
      </c>
      <c r="AK74" s="83">
        <v>0</v>
      </c>
      <c r="AL74" s="83">
        <v>0</v>
      </c>
      <c r="AM74" s="83">
        <v>0</v>
      </c>
      <c r="AN74" s="83">
        <v>0</v>
      </c>
      <c r="AO74" s="83">
        <v>0</v>
      </c>
      <c r="AP74" s="83">
        <v>0</v>
      </c>
      <c r="AQ74" s="84">
        <f t="shared" si="4"/>
        <v>0</v>
      </c>
      <c r="AR74" s="85">
        <f t="shared" si="5"/>
        <v>0</v>
      </c>
    </row>
    <row r="75" spans="1:44" x14ac:dyDescent="0.25">
      <c r="A75" s="80" t="str">
        <f>IFERROR(VLOOKUP(B75,Results!A$9:B$123,2,FALSE),"")</f>
        <v/>
      </c>
      <c r="B75" s="87"/>
      <c r="C75" s="86" t="str">
        <f>IFERROR(VLOOKUP(C$1&amp;$B75,'Score Data Entry'!$L:$M,2,FALSE),"")</f>
        <v/>
      </c>
      <c r="D75" s="86" t="str">
        <f>IFERROR(VLOOKUP(D$1&amp;$B75,'Score Data Entry'!$L:$M,2,FALSE),"")</f>
        <v/>
      </c>
      <c r="E75" s="86" t="str">
        <f>IFERROR(VLOOKUP(E$1&amp;$B75,'Score Data Entry'!$L:$M,2,FALSE),"")</f>
        <v/>
      </c>
      <c r="F75" s="86" t="str">
        <f>IFERROR(VLOOKUP(F$1&amp;$B75,'Score Data Entry'!$L:$M,2,FALSE),"")</f>
        <v/>
      </c>
      <c r="G75" s="86" t="str">
        <f>IFERROR(VLOOKUP(G$1&amp;$B75,'Score Data Entry'!$L:$M,2,FALSE),"")</f>
        <v/>
      </c>
      <c r="H75" s="86" t="str">
        <f>IFERROR(VLOOKUP(H$1&amp;$B75,'Score Data Entry'!$L:$M,2,FALSE),"")</f>
        <v/>
      </c>
      <c r="I75" s="86" t="str">
        <f>IFERROR(VLOOKUP(I$1&amp;$B75,'Score Data Entry'!$L:$M,2,FALSE),"")</f>
        <v/>
      </c>
      <c r="J75" s="86" t="str">
        <f>IFERROR(VLOOKUP(J$1&amp;$B75,'Score Data Entry'!$L:$M,2,FALSE),"")</f>
        <v/>
      </c>
      <c r="K75" s="86" t="str">
        <f>IFERROR(VLOOKUP(K$1&amp;$B75,'Score Data Entry'!$L:$M,2,FALSE),"")</f>
        <v/>
      </c>
      <c r="L75" s="86" t="str">
        <f>IFERROR(VLOOKUP(L$1&amp;$B75,'Score Data Entry'!$L:$M,2,FALSE),"")</f>
        <v/>
      </c>
      <c r="M75" s="86" t="str">
        <f>IFERROR(VLOOKUP(M$1&amp;$B75,'Score Data Entry'!$L:$M,2,FALSE),"")</f>
        <v/>
      </c>
      <c r="N75" s="86" t="str">
        <f>IFERROR(VLOOKUP(N$1&amp;$B75,'Score Data Entry'!$L:$M,2,FALSE),"")</f>
        <v/>
      </c>
      <c r="O75" s="86" t="str">
        <f>IFERROR(VLOOKUP(O$1&amp;$B75,'Score Data Entry'!$L:$M,2,FALSE),"")</f>
        <v/>
      </c>
      <c r="P75" s="86" t="str">
        <f>IFERROR(VLOOKUP(P$1&amp;$B75,'Score Data Entry'!$L:$M,2,FALSE),"")</f>
        <v/>
      </c>
      <c r="Q75" s="86" t="str">
        <f>IFERROR(VLOOKUP(Q$1&amp;$B75,'Score Data Entry'!$L:$M,2,FALSE),"")</f>
        <v/>
      </c>
      <c r="R75" s="86" t="str">
        <f>IFERROR(VLOOKUP(R$1&amp;$B75,'Score Data Entry'!$L:$M,2,FALSE),"")</f>
        <v/>
      </c>
      <c r="S75" s="86" t="str">
        <f>IFERROR(VLOOKUP(S$1&amp;$B75,'Score Data Entry'!$L:$M,2,FALSE),"")</f>
        <v/>
      </c>
      <c r="T75" s="86" t="str">
        <f>IFERROR(VLOOKUP(T$1&amp;$B75,'Score Data Entry'!$L:$M,2,FALSE),"")</f>
        <v/>
      </c>
      <c r="U75" s="86" t="str">
        <f>IFERROR(VLOOKUP(U$1&amp;$B75,'Score Data Entry'!$L:$M,2,FALSE),"")</f>
        <v/>
      </c>
      <c r="V75" s="86" t="str">
        <f>IFERROR(VLOOKUP(V$1&amp;$B75,'Score Data Entry'!$L:$M,2,FALSE),"")</f>
        <v/>
      </c>
      <c r="W75" s="86" t="str">
        <f>IFERROR(VLOOKUP(W$1&amp;$B75,'Score Data Entry'!$L:$M,2,FALSE),"")</f>
        <v/>
      </c>
      <c r="X75" s="86" t="str">
        <f>IFERROR(VLOOKUP(X$1&amp;$B75,'Score Data Entry'!$L:$M,2,FALSE),"")</f>
        <v/>
      </c>
      <c r="Y75" s="86" t="str">
        <f>IFERROR(VLOOKUP(Y$1&amp;$B75,'Score Data Entry'!$L:$M,2,FALSE),"")</f>
        <v/>
      </c>
      <c r="Z75" s="86" t="str">
        <f>IFERROR(VLOOKUP(Z$1&amp;$B75,'Score Data Entry'!$L:$M,2,FALSE),"")</f>
        <v/>
      </c>
      <c r="AA75" s="86" t="str">
        <f>IFERROR(VLOOKUP(AA$1&amp;$B75,'Score Data Entry'!$L:$M,2,FALSE),"")</f>
        <v/>
      </c>
      <c r="AB75" s="86" t="str">
        <f>IFERROR(VLOOKUP(AB$1&amp;$B75,'Score Data Entry'!$L:$M,2,FALSE),"")</f>
        <v/>
      </c>
      <c r="AC75" s="86" t="str">
        <f>IFERROR(VLOOKUP(AC$1&amp;$B75,'Score Data Entry'!$L:$M,2,FALSE),"")</f>
        <v/>
      </c>
      <c r="AD75" s="86" t="str">
        <f>IFERROR(VLOOKUP(AD$1&amp;$B75,'Score Data Entry'!$L:$M,2,FALSE),"")</f>
        <v/>
      </c>
      <c r="AE75" s="86" t="str">
        <f>IFERROR(VLOOKUP(AE$1&amp;$B75,'Score Data Entry'!$L:$M,2,FALSE),"")</f>
        <v/>
      </c>
      <c r="AF75" s="86" t="str">
        <f>IFERROR(VLOOKUP(AF$1&amp;$B75,'Score Data Entry'!$L:$M,2,FALSE),"")</f>
        <v/>
      </c>
      <c r="AG75" s="86" t="str">
        <f>IFERROR(VLOOKUP(AG$1&amp;$B75,'Score Data Entry'!$L:$M,2,FALSE),"")</f>
        <v/>
      </c>
      <c r="AH75" s="86" t="str">
        <f>IFERROR(VLOOKUP(AH$1&amp;$B75,'Score Data Entry'!$L:$M,2,FALSE),"")</f>
        <v/>
      </c>
      <c r="AI75" s="83">
        <v>0</v>
      </c>
      <c r="AJ75" s="83">
        <v>0</v>
      </c>
      <c r="AK75" s="83">
        <v>0</v>
      </c>
      <c r="AL75" s="83">
        <v>0</v>
      </c>
      <c r="AM75" s="83">
        <v>0</v>
      </c>
      <c r="AN75" s="83">
        <v>0</v>
      </c>
      <c r="AO75" s="83">
        <v>0</v>
      </c>
      <c r="AP75" s="83">
        <v>0</v>
      </c>
      <c r="AQ75" s="84">
        <f t="shared" si="4"/>
        <v>0</v>
      </c>
      <c r="AR75" s="85">
        <f t="shared" si="5"/>
        <v>0</v>
      </c>
    </row>
    <row r="76" spans="1:44" x14ac:dyDescent="0.25">
      <c r="A76" s="80" t="str">
        <f>IFERROR(VLOOKUP(B76,Results!A$9:B$123,2,FALSE),"")</f>
        <v/>
      </c>
      <c r="B76" s="87"/>
      <c r="C76" s="86" t="str">
        <f>IFERROR(VLOOKUP(C$1&amp;$B76,'Score Data Entry'!$L:$M,2,FALSE),"")</f>
        <v/>
      </c>
      <c r="D76" s="86" t="str">
        <f>IFERROR(VLOOKUP(D$1&amp;$B76,'Score Data Entry'!$L:$M,2,FALSE),"")</f>
        <v/>
      </c>
      <c r="E76" s="86" t="str">
        <f>IFERROR(VLOOKUP(E$1&amp;$B76,'Score Data Entry'!$L:$M,2,FALSE),"")</f>
        <v/>
      </c>
      <c r="F76" s="86" t="str">
        <f>IFERROR(VLOOKUP(F$1&amp;$B76,'Score Data Entry'!$L:$M,2,FALSE),"")</f>
        <v/>
      </c>
      <c r="G76" s="86" t="str">
        <f>IFERROR(VLOOKUP(G$1&amp;$B76,'Score Data Entry'!$L:$M,2,FALSE),"")</f>
        <v/>
      </c>
      <c r="H76" s="86" t="str">
        <f>IFERROR(VLOOKUP(H$1&amp;$B76,'Score Data Entry'!$L:$M,2,FALSE),"")</f>
        <v/>
      </c>
      <c r="I76" s="86" t="str">
        <f>IFERROR(VLOOKUP(I$1&amp;$B76,'Score Data Entry'!$L:$M,2,FALSE),"")</f>
        <v/>
      </c>
      <c r="J76" s="86" t="str">
        <f>IFERROR(VLOOKUP(J$1&amp;$B76,'Score Data Entry'!$L:$M,2,FALSE),"")</f>
        <v/>
      </c>
      <c r="K76" s="86" t="str">
        <f>IFERROR(VLOOKUP(K$1&amp;$B76,'Score Data Entry'!$L:$M,2,FALSE),"")</f>
        <v/>
      </c>
      <c r="L76" s="86" t="str">
        <f>IFERROR(VLOOKUP(L$1&amp;$B76,'Score Data Entry'!$L:$M,2,FALSE),"")</f>
        <v/>
      </c>
      <c r="M76" s="86" t="str">
        <f>IFERROR(VLOOKUP(M$1&amp;$B76,'Score Data Entry'!$L:$M,2,FALSE),"")</f>
        <v/>
      </c>
      <c r="N76" s="86" t="str">
        <f>IFERROR(VLOOKUP(N$1&amp;$B76,'Score Data Entry'!$L:$M,2,FALSE),"")</f>
        <v/>
      </c>
      <c r="O76" s="86" t="str">
        <f>IFERROR(VLOOKUP(O$1&amp;$B76,'Score Data Entry'!$L:$M,2,FALSE),"")</f>
        <v/>
      </c>
      <c r="P76" s="86" t="str">
        <f>IFERROR(VLOOKUP(P$1&amp;$B76,'Score Data Entry'!$L:$M,2,FALSE),"")</f>
        <v/>
      </c>
      <c r="Q76" s="86" t="str">
        <f>IFERROR(VLOOKUP(Q$1&amp;$B76,'Score Data Entry'!$L:$M,2,FALSE),"")</f>
        <v/>
      </c>
      <c r="R76" s="86" t="str">
        <f>IFERROR(VLOOKUP(R$1&amp;$B76,'Score Data Entry'!$L:$M,2,FALSE),"")</f>
        <v/>
      </c>
      <c r="S76" s="86" t="str">
        <f>IFERROR(VLOOKUP(S$1&amp;$B76,'Score Data Entry'!$L:$M,2,FALSE),"")</f>
        <v/>
      </c>
      <c r="T76" s="86" t="str">
        <f>IFERROR(VLOOKUP(T$1&amp;$B76,'Score Data Entry'!$L:$M,2,FALSE),"")</f>
        <v/>
      </c>
      <c r="U76" s="86" t="str">
        <f>IFERROR(VLOOKUP(U$1&amp;$B76,'Score Data Entry'!$L:$M,2,FALSE),"")</f>
        <v/>
      </c>
      <c r="V76" s="86" t="str">
        <f>IFERROR(VLOOKUP(V$1&amp;$B76,'Score Data Entry'!$L:$M,2,FALSE),"")</f>
        <v/>
      </c>
      <c r="W76" s="86" t="str">
        <f>IFERROR(VLOOKUP(W$1&amp;$B76,'Score Data Entry'!$L:$M,2,FALSE),"")</f>
        <v/>
      </c>
      <c r="X76" s="86" t="str">
        <f>IFERROR(VLOOKUP(X$1&amp;$B76,'Score Data Entry'!$L:$M,2,FALSE),"")</f>
        <v/>
      </c>
      <c r="Y76" s="86" t="str">
        <f>IFERROR(VLOOKUP(Y$1&amp;$B76,'Score Data Entry'!$L:$M,2,FALSE),"")</f>
        <v/>
      </c>
      <c r="Z76" s="86" t="str">
        <f>IFERROR(VLOOKUP(Z$1&amp;$B76,'Score Data Entry'!$L:$M,2,FALSE),"")</f>
        <v/>
      </c>
      <c r="AA76" s="86" t="str">
        <f>IFERROR(VLOOKUP(AA$1&amp;$B76,'Score Data Entry'!$L:$M,2,FALSE),"")</f>
        <v/>
      </c>
      <c r="AB76" s="86" t="str">
        <f>IFERROR(VLOOKUP(AB$1&amp;$B76,'Score Data Entry'!$L:$M,2,FALSE),"")</f>
        <v/>
      </c>
      <c r="AC76" s="86" t="str">
        <f>IFERROR(VLOOKUP(AC$1&amp;$B76,'Score Data Entry'!$L:$M,2,FALSE),"")</f>
        <v/>
      </c>
      <c r="AD76" s="86" t="str">
        <f>IFERROR(VLOOKUP(AD$1&amp;$B76,'Score Data Entry'!$L:$M,2,FALSE),"")</f>
        <v/>
      </c>
      <c r="AE76" s="86" t="str">
        <f>IFERROR(VLOOKUP(AE$1&amp;$B76,'Score Data Entry'!$L:$M,2,FALSE),"")</f>
        <v/>
      </c>
      <c r="AF76" s="86" t="str">
        <f>IFERROR(VLOOKUP(AF$1&amp;$B76,'Score Data Entry'!$L:$M,2,FALSE),"")</f>
        <v/>
      </c>
      <c r="AG76" s="86" t="str">
        <f>IFERROR(VLOOKUP(AG$1&amp;$B76,'Score Data Entry'!$L:$M,2,FALSE),"")</f>
        <v/>
      </c>
      <c r="AH76" s="86" t="str">
        <f>IFERROR(VLOOKUP(AH$1&amp;$B76,'Score Data Entry'!$L:$M,2,FALSE),"")</f>
        <v/>
      </c>
      <c r="AI76" s="83">
        <v>0</v>
      </c>
      <c r="AJ76" s="83">
        <v>0</v>
      </c>
      <c r="AK76" s="83">
        <v>0</v>
      </c>
      <c r="AL76" s="83">
        <v>0</v>
      </c>
      <c r="AM76" s="83">
        <v>0</v>
      </c>
      <c r="AN76" s="83">
        <v>0</v>
      </c>
      <c r="AO76" s="83">
        <v>0</v>
      </c>
      <c r="AP76" s="83">
        <v>0</v>
      </c>
      <c r="AQ76" s="84">
        <f t="shared" si="4"/>
        <v>0</v>
      </c>
      <c r="AR76" s="85">
        <f t="shared" si="5"/>
        <v>0</v>
      </c>
    </row>
    <row r="77" spans="1:44" x14ac:dyDescent="0.25">
      <c r="A77" s="80" t="str">
        <f>IFERROR(VLOOKUP(B77,Results!A$9:B$123,2,FALSE),"")</f>
        <v/>
      </c>
      <c r="B77" s="87"/>
      <c r="C77" s="86" t="str">
        <f>IFERROR(VLOOKUP(C$1&amp;$B77,'Score Data Entry'!$L:$M,2,FALSE),"")</f>
        <v/>
      </c>
      <c r="D77" s="86" t="str">
        <f>IFERROR(VLOOKUP(D$1&amp;$B77,'Score Data Entry'!$L:$M,2,FALSE),"")</f>
        <v/>
      </c>
      <c r="E77" s="86" t="str">
        <f>IFERROR(VLOOKUP(E$1&amp;$B77,'Score Data Entry'!$L:$M,2,FALSE),"")</f>
        <v/>
      </c>
      <c r="F77" s="86" t="str">
        <f>IFERROR(VLOOKUP(F$1&amp;$B77,'Score Data Entry'!$L:$M,2,FALSE),"")</f>
        <v/>
      </c>
      <c r="G77" s="86" t="str">
        <f>IFERROR(VLOOKUP(G$1&amp;$B77,'Score Data Entry'!$L:$M,2,FALSE),"")</f>
        <v/>
      </c>
      <c r="H77" s="86" t="str">
        <f>IFERROR(VLOOKUP(H$1&amp;$B77,'Score Data Entry'!$L:$M,2,FALSE),"")</f>
        <v/>
      </c>
      <c r="I77" s="86" t="str">
        <f>IFERROR(VLOOKUP(I$1&amp;$B77,'Score Data Entry'!$L:$M,2,FALSE),"")</f>
        <v/>
      </c>
      <c r="J77" s="86" t="str">
        <f>IFERROR(VLOOKUP(J$1&amp;$B77,'Score Data Entry'!$L:$M,2,FALSE),"")</f>
        <v/>
      </c>
      <c r="K77" s="86" t="str">
        <f>IFERROR(VLOOKUP(K$1&amp;$B77,'Score Data Entry'!$L:$M,2,FALSE),"")</f>
        <v/>
      </c>
      <c r="L77" s="86" t="str">
        <f>IFERROR(VLOOKUP(L$1&amp;$B77,'Score Data Entry'!$L:$M,2,FALSE),"")</f>
        <v/>
      </c>
      <c r="M77" s="86" t="str">
        <f>IFERROR(VLOOKUP(M$1&amp;$B77,'Score Data Entry'!$L:$M,2,FALSE),"")</f>
        <v/>
      </c>
      <c r="N77" s="86" t="str">
        <f>IFERROR(VLOOKUP(N$1&amp;$B77,'Score Data Entry'!$L:$M,2,FALSE),"")</f>
        <v/>
      </c>
      <c r="O77" s="86" t="str">
        <f>IFERROR(VLOOKUP(O$1&amp;$B77,'Score Data Entry'!$L:$M,2,FALSE),"")</f>
        <v/>
      </c>
      <c r="P77" s="86" t="str">
        <f>IFERROR(VLOOKUP(P$1&amp;$B77,'Score Data Entry'!$L:$M,2,FALSE),"")</f>
        <v/>
      </c>
      <c r="Q77" s="86" t="str">
        <f>IFERROR(VLOOKUP(Q$1&amp;$B77,'Score Data Entry'!$L:$M,2,FALSE),"")</f>
        <v/>
      </c>
      <c r="R77" s="86" t="str">
        <f>IFERROR(VLOOKUP(R$1&amp;$B77,'Score Data Entry'!$L:$M,2,FALSE),"")</f>
        <v/>
      </c>
      <c r="S77" s="86" t="str">
        <f>IFERROR(VLOOKUP(S$1&amp;$B77,'Score Data Entry'!$L:$M,2,FALSE),"")</f>
        <v/>
      </c>
      <c r="T77" s="86" t="str">
        <f>IFERROR(VLOOKUP(T$1&amp;$B77,'Score Data Entry'!$L:$M,2,FALSE),"")</f>
        <v/>
      </c>
      <c r="U77" s="86" t="str">
        <f>IFERROR(VLOOKUP(U$1&amp;$B77,'Score Data Entry'!$L:$M,2,FALSE),"")</f>
        <v/>
      </c>
      <c r="V77" s="86" t="str">
        <f>IFERROR(VLOOKUP(V$1&amp;$B77,'Score Data Entry'!$L:$M,2,FALSE),"")</f>
        <v/>
      </c>
      <c r="W77" s="86" t="str">
        <f>IFERROR(VLOOKUP(W$1&amp;$B77,'Score Data Entry'!$L:$M,2,FALSE),"")</f>
        <v/>
      </c>
      <c r="X77" s="86" t="str">
        <f>IFERROR(VLOOKUP(X$1&amp;$B77,'Score Data Entry'!$L:$M,2,FALSE),"")</f>
        <v/>
      </c>
      <c r="Y77" s="86" t="str">
        <f>IFERROR(VLOOKUP(Y$1&amp;$B77,'Score Data Entry'!$L:$M,2,FALSE),"")</f>
        <v/>
      </c>
      <c r="Z77" s="86" t="str">
        <f>IFERROR(VLOOKUP(Z$1&amp;$B77,'Score Data Entry'!$L:$M,2,FALSE),"")</f>
        <v/>
      </c>
      <c r="AA77" s="86" t="str">
        <f>IFERROR(VLOOKUP(AA$1&amp;$B77,'Score Data Entry'!$L:$M,2,FALSE),"")</f>
        <v/>
      </c>
      <c r="AB77" s="86" t="str">
        <f>IFERROR(VLOOKUP(AB$1&amp;$B77,'Score Data Entry'!$L:$M,2,FALSE),"")</f>
        <v/>
      </c>
      <c r="AC77" s="86" t="str">
        <f>IFERROR(VLOOKUP(AC$1&amp;$B77,'Score Data Entry'!$L:$M,2,FALSE),"")</f>
        <v/>
      </c>
      <c r="AD77" s="86" t="str">
        <f>IFERROR(VLOOKUP(AD$1&amp;$B77,'Score Data Entry'!$L:$M,2,FALSE),"")</f>
        <v/>
      </c>
      <c r="AE77" s="86" t="str">
        <f>IFERROR(VLOOKUP(AE$1&amp;$B77,'Score Data Entry'!$L:$M,2,FALSE),"")</f>
        <v/>
      </c>
      <c r="AF77" s="86" t="str">
        <f>IFERROR(VLOOKUP(AF$1&amp;$B77,'Score Data Entry'!$L:$M,2,FALSE),"")</f>
        <v/>
      </c>
      <c r="AG77" s="86" t="str">
        <f>IFERROR(VLOOKUP(AG$1&amp;$B77,'Score Data Entry'!$L:$M,2,FALSE),"")</f>
        <v/>
      </c>
      <c r="AH77" s="86" t="str">
        <f>IFERROR(VLOOKUP(AH$1&amp;$B77,'Score Data Entry'!$L:$M,2,FALSE),"")</f>
        <v/>
      </c>
      <c r="AI77" s="83">
        <v>0</v>
      </c>
      <c r="AJ77" s="83">
        <v>0</v>
      </c>
      <c r="AK77" s="83">
        <v>0</v>
      </c>
      <c r="AL77" s="83">
        <v>0</v>
      </c>
      <c r="AM77" s="83">
        <v>0</v>
      </c>
      <c r="AN77" s="83">
        <v>0</v>
      </c>
      <c r="AO77" s="83">
        <v>0</v>
      </c>
      <c r="AP77" s="83">
        <v>0</v>
      </c>
      <c r="AQ77" s="84">
        <f t="shared" si="4"/>
        <v>0</v>
      </c>
      <c r="AR77" s="85">
        <f t="shared" si="5"/>
        <v>0</v>
      </c>
    </row>
    <row r="78" spans="1:44" x14ac:dyDescent="0.25">
      <c r="A78" s="80" t="str">
        <f>IFERROR(VLOOKUP(B78,Results!A$9:B$123,2,FALSE),"")</f>
        <v/>
      </c>
      <c r="B78" s="87"/>
      <c r="C78" s="86" t="str">
        <f>IFERROR(VLOOKUP(C$1&amp;$B78,'Score Data Entry'!$L:$M,2,FALSE),"")</f>
        <v/>
      </c>
      <c r="D78" s="86" t="str">
        <f>IFERROR(VLOOKUP(D$1&amp;$B78,'Score Data Entry'!$L:$M,2,FALSE),"")</f>
        <v/>
      </c>
      <c r="E78" s="86" t="str">
        <f>IFERROR(VLOOKUP(E$1&amp;$B78,'Score Data Entry'!$L:$M,2,FALSE),"")</f>
        <v/>
      </c>
      <c r="F78" s="86" t="str">
        <f>IFERROR(VLOOKUP(F$1&amp;$B78,'Score Data Entry'!$L:$M,2,FALSE),"")</f>
        <v/>
      </c>
      <c r="G78" s="86" t="str">
        <f>IFERROR(VLOOKUP(G$1&amp;$B78,'Score Data Entry'!$L:$M,2,FALSE),"")</f>
        <v/>
      </c>
      <c r="H78" s="86" t="str">
        <f>IFERROR(VLOOKUP(H$1&amp;$B78,'Score Data Entry'!$L:$M,2,FALSE),"")</f>
        <v/>
      </c>
      <c r="I78" s="86" t="str">
        <f>IFERROR(VLOOKUP(I$1&amp;$B78,'Score Data Entry'!$L:$M,2,FALSE),"")</f>
        <v/>
      </c>
      <c r="J78" s="86" t="str">
        <f>IFERROR(VLOOKUP(J$1&amp;$B78,'Score Data Entry'!$L:$M,2,FALSE),"")</f>
        <v/>
      </c>
      <c r="K78" s="86" t="str">
        <f>IFERROR(VLOOKUP(K$1&amp;$B78,'Score Data Entry'!$L:$M,2,FALSE),"")</f>
        <v/>
      </c>
      <c r="L78" s="86" t="str">
        <f>IFERROR(VLOOKUP(L$1&amp;$B78,'Score Data Entry'!$L:$M,2,FALSE),"")</f>
        <v/>
      </c>
      <c r="M78" s="86" t="str">
        <f>IFERROR(VLOOKUP(M$1&amp;$B78,'Score Data Entry'!$L:$M,2,FALSE),"")</f>
        <v/>
      </c>
      <c r="N78" s="86" t="str">
        <f>IFERROR(VLOOKUP(N$1&amp;$B78,'Score Data Entry'!$L:$M,2,FALSE),"")</f>
        <v/>
      </c>
      <c r="O78" s="86" t="str">
        <f>IFERROR(VLOOKUP(O$1&amp;$B78,'Score Data Entry'!$L:$M,2,FALSE),"")</f>
        <v/>
      </c>
      <c r="P78" s="86" t="str">
        <f>IFERROR(VLOOKUP(P$1&amp;$B78,'Score Data Entry'!$L:$M,2,FALSE),"")</f>
        <v/>
      </c>
      <c r="Q78" s="86" t="str">
        <f>IFERROR(VLOOKUP(Q$1&amp;$B78,'Score Data Entry'!$L:$M,2,FALSE),"")</f>
        <v/>
      </c>
      <c r="R78" s="86" t="str">
        <f>IFERROR(VLOOKUP(R$1&amp;$B78,'Score Data Entry'!$L:$M,2,FALSE),"")</f>
        <v/>
      </c>
      <c r="S78" s="86" t="str">
        <f>IFERROR(VLOOKUP(S$1&amp;$B78,'Score Data Entry'!$L:$M,2,FALSE),"")</f>
        <v/>
      </c>
      <c r="T78" s="86" t="str">
        <f>IFERROR(VLOOKUP(T$1&amp;$B78,'Score Data Entry'!$L:$M,2,FALSE),"")</f>
        <v/>
      </c>
      <c r="U78" s="86" t="str">
        <f>IFERROR(VLOOKUP(U$1&amp;$B78,'Score Data Entry'!$L:$M,2,FALSE),"")</f>
        <v/>
      </c>
      <c r="V78" s="86" t="str">
        <f>IFERROR(VLOOKUP(V$1&amp;$B78,'Score Data Entry'!$L:$M,2,FALSE),"")</f>
        <v/>
      </c>
      <c r="W78" s="86" t="str">
        <f>IFERROR(VLOOKUP(W$1&amp;$B78,'Score Data Entry'!$L:$M,2,FALSE),"")</f>
        <v/>
      </c>
      <c r="X78" s="86" t="str">
        <f>IFERROR(VLOOKUP(X$1&amp;$B78,'Score Data Entry'!$L:$M,2,FALSE),"")</f>
        <v/>
      </c>
      <c r="Y78" s="86" t="str">
        <f>IFERROR(VLOOKUP(Y$1&amp;$B78,'Score Data Entry'!$L:$M,2,FALSE),"")</f>
        <v/>
      </c>
      <c r="Z78" s="86" t="str">
        <f>IFERROR(VLOOKUP(Z$1&amp;$B78,'Score Data Entry'!$L:$M,2,FALSE),"")</f>
        <v/>
      </c>
      <c r="AA78" s="86" t="str">
        <f>IFERROR(VLOOKUP(AA$1&amp;$B78,'Score Data Entry'!$L:$M,2,FALSE),"")</f>
        <v/>
      </c>
      <c r="AB78" s="86" t="str">
        <f>IFERROR(VLOOKUP(AB$1&amp;$B78,'Score Data Entry'!$L:$M,2,FALSE),"")</f>
        <v/>
      </c>
      <c r="AC78" s="86" t="str">
        <f>IFERROR(VLOOKUP(AC$1&amp;$B78,'Score Data Entry'!$L:$M,2,FALSE),"")</f>
        <v/>
      </c>
      <c r="AD78" s="86" t="str">
        <f>IFERROR(VLOOKUP(AD$1&amp;$B78,'Score Data Entry'!$L:$M,2,FALSE),"")</f>
        <v/>
      </c>
      <c r="AE78" s="86" t="str">
        <f>IFERROR(VLOOKUP(AE$1&amp;$B78,'Score Data Entry'!$L:$M,2,FALSE),"")</f>
        <v/>
      </c>
      <c r="AF78" s="86" t="str">
        <f>IFERROR(VLOOKUP(AF$1&amp;$B78,'Score Data Entry'!$L:$M,2,FALSE),"")</f>
        <v/>
      </c>
      <c r="AG78" s="86" t="str">
        <f>IFERROR(VLOOKUP(AG$1&amp;$B78,'Score Data Entry'!$L:$M,2,FALSE),"")</f>
        <v/>
      </c>
      <c r="AH78" s="86" t="str">
        <f>IFERROR(VLOOKUP(AH$1&amp;$B78,'Score Data Entry'!$L:$M,2,FALSE),"")</f>
        <v/>
      </c>
      <c r="AI78" s="83">
        <v>0</v>
      </c>
      <c r="AJ78" s="83">
        <v>0</v>
      </c>
      <c r="AK78" s="83">
        <v>0</v>
      </c>
      <c r="AL78" s="83">
        <v>0</v>
      </c>
      <c r="AM78" s="83">
        <v>0</v>
      </c>
      <c r="AN78" s="83">
        <v>0</v>
      </c>
      <c r="AO78" s="83">
        <v>0</v>
      </c>
      <c r="AP78" s="83">
        <v>0</v>
      </c>
      <c r="AQ78" s="84">
        <f t="shared" si="4"/>
        <v>0</v>
      </c>
      <c r="AR78" s="85">
        <f t="shared" si="5"/>
        <v>0</v>
      </c>
    </row>
    <row r="79" spans="1:44" x14ac:dyDescent="0.25">
      <c r="A79" s="80" t="str">
        <f>IFERROR(VLOOKUP(B79,Results!A$9:B$123,2,FALSE),"")</f>
        <v/>
      </c>
      <c r="B79" s="87"/>
      <c r="C79" s="86" t="str">
        <f>IFERROR(VLOOKUP(C$1&amp;$B79,'Score Data Entry'!$L:$M,2,FALSE),"")</f>
        <v/>
      </c>
      <c r="D79" s="86" t="str">
        <f>IFERROR(VLOOKUP(D$1&amp;$B79,'Score Data Entry'!$L:$M,2,FALSE),"")</f>
        <v/>
      </c>
      <c r="E79" s="86" t="str">
        <f>IFERROR(VLOOKUP(E$1&amp;$B79,'Score Data Entry'!$L:$M,2,FALSE),"")</f>
        <v/>
      </c>
      <c r="F79" s="86" t="str">
        <f>IFERROR(VLOOKUP(F$1&amp;$B79,'Score Data Entry'!$L:$M,2,FALSE),"")</f>
        <v/>
      </c>
      <c r="G79" s="86" t="str">
        <f>IFERROR(VLOOKUP(G$1&amp;$B79,'Score Data Entry'!$L:$M,2,FALSE),"")</f>
        <v/>
      </c>
      <c r="H79" s="86" t="str">
        <f>IFERROR(VLOOKUP(H$1&amp;$B79,'Score Data Entry'!$L:$M,2,FALSE),"")</f>
        <v/>
      </c>
      <c r="I79" s="86" t="str">
        <f>IFERROR(VLOOKUP(I$1&amp;$B79,'Score Data Entry'!$L:$M,2,FALSE),"")</f>
        <v/>
      </c>
      <c r="J79" s="86" t="str">
        <f>IFERROR(VLOOKUP(J$1&amp;$B79,'Score Data Entry'!$L:$M,2,FALSE),"")</f>
        <v/>
      </c>
      <c r="K79" s="86" t="str">
        <f>IFERROR(VLOOKUP(K$1&amp;$B79,'Score Data Entry'!$L:$M,2,FALSE),"")</f>
        <v/>
      </c>
      <c r="L79" s="86" t="str">
        <f>IFERROR(VLOOKUP(L$1&amp;$B79,'Score Data Entry'!$L:$M,2,FALSE),"")</f>
        <v/>
      </c>
      <c r="M79" s="86" t="str">
        <f>IFERROR(VLOOKUP(M$1&amp;$B79,'Score Data Entry'!$L:$M,2,FALSE),"")</f>
        <v/>
      </c>
      <c r="N79" s="86" t="str">
        <f>IFERROR(VLOOKUP(N$1&amp;$B79,'Score Data Entry'!$L:$M,2,FALSE),"")</f>
        <v/>
      </c>
      <c r="O79" s="86" t="str">
        <f>IFERROR(VLOOKUP(O$1&amp;$B79,'Score Data Entry'!$L:$M,2,FALSE),"")</f>
        <v/>
      </c>
      <c r="P79" s="86" t="str">
        <f>IFERROR(VLOOKUP(P$1&amp;$B79,'Score Data Entry'!$L:$M,2,FALSE),"")</f>
        <v/>
      </c>
      <c r="Q79" s="86" t="str">
        <f>IFERROR(VLOOKUP(Q$1&amp;$B79,'Score Data Entry'!$L:$M,2,FALSE),"")</f>
        <v/>
      </c>
      <c r="R79" s="86" t="str">
        <f>IFERROR(VLOOKUP(R$1&amp;$B79,'Score Data Entry'!$L:$M,2,FALSE),"")</f>
        <v/>
      </c>
      <c r="S79" s="86" t="str">
        <f>IFERROR(VLOOKUP(S$1&amp;$B79,'Score Data Entry'!$L:$M,2,FALSE),"")</f>
        <v/>
      </c>
      <c r="T79" s="86" t="str">
        <f>IFERROR(VLOOKUP(T$1&amp;$B79,'Score Data Entry'!$L:$M,2,FALSE),"")</f>
        <v/>
      </c>
      <c r="U79" s="86" t="str">
        <f>IFERROR(VLOOKUP(U$1&amp;$B79,'Score Data Entry'!$L:$M,2,FALSE),"")</f>
        <v/>
      </c>
      <c r="V79" s="86" t="str">
        <f>IFERROR(VLOOKUP(V$1&amp;$B79,'Score Data Entry'!$L:$M,2,FALSE),"")</f>
        <v/>
      </c>
      <c r="W79" s="86" t="str">
        <f>IFERROR(VLOOKUP(W$1&amp;$B79,'Score Data Entry'!$L:$M,2,FALSE),"")</f>
        <v/>
      </c>
      <c r="X79" s="86" t="str">
        <f>IFERROR(VLOOKUP(X$1&amp;$B79,'Score Data Entry'!$L:$M,2,FALSE),"")</f>
        <v/>
      </c>
      <c r="Y79" s="86" t="str">
        <f>IFERROR(VLOOKUP(Y$1&amp;$B79,'Score Data Entry'!$L:$M,2,FALSE),"")</f>
        <v/>
      </c>
      <c r="Z79" s="86" t="str">
        <f>IFERROR(VLOOKUP(Z$1&amp;$B79,'Score Data Entry'!$L:$M,2,FALSE),"")</f>
        <v/>
      </c>
      <c r="AA79" s="86" t="str">
        <f>IFERROR(VLOOKUP(AA$1&amp;$B79,'Score Data Entry'!$L:$M,2,FALSE),"")</f>
        <v/>
      </c>
      <c r="AB79" s="86" t="str">
        <f>IFERROR(VLOOKUP(AB$1&amp;$B79,'Score Data Entry'!$L:$M,2,FALSE),"")</f>
        <v/>
      </c>
      <c r="AC79" s="86" t="str">
        <f>IFERROR(VLOOKUP(AC$1&amp;$B79,'Score Data Entry'!$L:$M,2,FALSE),"")</f>
        <v/>
      </c>
      <c r="AD79" s="86" t="str">
        <f>IFERROR(VLOOKUP(AD$1&amp;$B79,'Score Data Entry'!$L:$M,2,FALSE),"")</f>
        <v/>
      </c>
      <c r="AE79" s="86" t="str">
        <f>IFERROR(VLOOKUP(AE$1&amp;$B79,'Score Data Entry'!$L:$M,2,FALSE),"")</f>
        <v/>
      </c>
      <c r="AF79" s="86" t="str">
        <f>IFERROR(VLOOKUP(AF$1&amp;$B79,'Score Data Entry'!$L:$M,2,FALSE),"")</f>
        <v/>
      </c>
      <c r="AG79" s="86" t="str">
        <f>IFERROR(VLOOKUP(AG$1&amp;$B79,'Score Data Entry'!$L:$M,2,FALSE),"")</f>
        <v/>
      </c>
      <c r="AH79" s="86" t="str">
        <f>IFERROR(VLOOKUP(AH$1&amp;$B79,'Score Data Entry'!$L:$M,2,FALSE),"")</f>
        <v/>
      </c>
      <c r="AI79" s="83">
        <v>0</v>
      </c>
      <c r="AJ79" s="83">
        <v>0</v>
      </c>
      <c r="AK79" s="83">
        <v>0</v>
      </c>
      <c r="AL79" s="83">
        <v>0</v>
      </c>
      <c r="AM79" s="83">
        <v>0</v>
      </c>
      <c r="AN79" s="83">
        <v>0</v>
      </c>
      <c r="AO79" s="83">
        <v>0</v>
      </c>
      <c r="AP79" s="83">
        <v>0</v>
      </c>
      <c r="AQ79" s="84">
        <f t="shared" si="4"/>
        <v>0</v>
      </c>
      <c r="AR79" s="85">
        <f t="shared" si="5"/>
        <v>0</v>
      </c>
    </row>
    <row r="80" spans="1:44" x14ac:dyDescent="0.25">
      <c r="A80" s="80" t="str">
        <f>IFERROR(VLOOKUP(B80,Results!A$9:B$123,2,FALSE),"")</f>
        <v/>
      </c>
      <c r="B80" s="87"/>
      <c r="C80" s="86" t="str">
        <f>IFERROR(VLOOKUP(C$1&amp;$B80,'Score Data Entry'!$L:$M,2,FALSE),"")</f>
        <v/>
      </c>
      <c r="D80" s="86" t="str">
        <f>IFERROR(VLOOKUP(D$1&amp;$B80,'Score Data Entry'!$L:$M,2,FALSE),"")</f>
        <v/>
      </c>
      <c r="E80" s="86" t="str">
        <f>IFERROR(VLOOKUP(E$1&amp;$B80,'Score Data Entry'!$L:$M,2,FALSE),"")</f>
        <v/>
      </c>
      <c r="F80" s="86" t="str">
        <f>IFERROR(VLOOKUP(F$1&amp;$B80,'Score Data Entry'!$L:$M,2,FALSE),"")</f>
        <v/>
      </c>
      <c r="G80" s="86" t="str">
        <f>IFERROR(VLOOKUP(G$1&amp;$B80,'Score Data Entry'!$L:$M,2,FALSE),"")</f>
        <v/>
      </c>
      <c r="H80" s="86" t="str">
        <f>IFERROR(VLOOKUP(H$1&amp;$B80,'Score Data Entry'!$L:$M,2,FALSE),"")</f>
        <v/>
      </c>
      <c r="I80" s="86" t="str">
        <f>IFERROR(VLOOKUP(I$1&amp;$B80,'Score Data Entry'!$L:$M,2,FALSE),"")</f>
        <v/>
      </c>
      <c r="J80" s="86" t="str">
        <f>IFERROR(VLOOKUP(J$1&amp;$B80,'Score Data Entry'!$L:$M,2,FALSE),"")</f>
        <v/>
      </c>
      <c r="K80" s="86" t="str">
        <f>IFERROR(VLOOKUP(K$1&amp;$B80,'Score Data Entry'!$L:$M,2,FALSE),"")</f>
        <v/>
      </c>
      <c r="L80" s="86" t="str">
        <f>IFERROR(VLOOKUP(L$1&amp;$B80,'Score Data Entry'!$L:$M,2,FALSE),"")</f>
        <v/>
      </c>
      <c r="M80" s="86" t="str">
        <f>IFERROR(VLOOKUP(M$1&amp;$B80,'Score Data Entry'!$L:$M,2,FALSE),"")</f>
        <v/>
      </c>
      <c r="N80" s="86" t="str">
        <f>IFERROR(VLOOKUP(N$1&amp;$B80,'Score Data Entry'!$L:$M,2,FALSE),"")</f>
        <v/>
      </c>
      <c r="O80" s="86" t="str">
        <f>IFERROR(VLOOKUP(O$1&amp;$B80,'Score Data Entry'!$L:$M,2,FALSE),"")</f>
        <v/>
      </c>
      <c r="P80" s="86" t="str">
        <f>IFERROR(VLOOKUP(P$1&amp;$B80,'Score Data Entry'!$L:$M,2,FALSE),"")</f>
        <v/>
      </c>
      <c r="Q80" s="86" t="str">
        <f>IFERROR(VLOOKUP(Q$1&amp;$B80,'Score Data Entry'!$L:$M,2,FALSE),"")</f>
        <v/>
      </c>
      <c r="R80" s="86" t="str">
        <f>IFERROR(VLOOKUP(R$1&amp;$B80,'Score Data Entry'!$L:$M,2,FALSE),"")</f>
        <v/>
      </c>
      <c r="S80" s="86" t="str">
        <f>IFERROR(VLOOKUP(S$1&amp;$B80,'Score Data Entry'!$L:$M,2,FALSE),"")</f>
        <v/>
      </c>
      <c r="T80" s="86" t="str">
        <f>IFERROR(VLOOKUP(T$1&amp;$B80,'Score Data Entry'!$L:$M,2,FALSE),"")</f>
        <v/>
      </c>
      <c r="U80" s="86" t="str">
        <f>IFERROR(VLOOKUP(U$1&amp;$B80,'Score Data Entry'!$L:$M,2,FALSE),"")</f>
        <v/>
      </c>
      <c r="V80" s="86" t="str">
        <f>IFERROR(VLOOKUP(V$1&amp;$B80,'Score Data Entry'!$L:$M,2,FALSE),"")</f>
        <v/>
      </c>
      <c r="W80" s="86" t="str">
        <f>IFERROR(VLOOKUP(W$1&amp;$B80,'Score Data Entry'!$L:$M,2,FALSE),"")</f>
        <v/>
      </c>
      <c r="X80" s="86" t="str">
        <f>IFERROR(VLOOKUP(X$1&amp;$B80,'Score Data Entry'!$L:$M,2,FALSE),"")</f>
        <v/>
      </c>
      <c r="Y80" s="86" t="str">
        <f>IFERROR(VLOOKUP(Y$1&amp;$B80,'Score Data Entry'!$L:$M,2,FALSE),"")</f>
        <v/>
      </c>
      <c r="Z80" s="86" t="str">
        <f>IFERROR(VLOOKUP(Z$1&amp;$B80,'Score Data Entry'!$L:$M,2,FALSE),"")</f>
        <v/>
      </c>
      <c r="AA80" s="86" t="str">
        <f>IFERROR(VLOOKUP(AA$1&amp;$B80,'Score Data Entry'!$L:$M,2,FALSE),"")</f>
        <v/>
      </c>
      <c r="AB80" s="86" t="str">
        <f>IFERROR(VLOOKUP(AB$1&amp;$B80,'Score Data Entry'!$L:$M,2,FALSE),"")</f>
        <v/>
      </c>
      <c r="AC80" s="86" t="str">
        <f>IFERROR(VLOOKUP(AC$1&amp;$B80,'Score Data Entry'!$L:$M,2,FALSE),"")</f>
        <v/>
      </c>
      <c r="AD80" s="86" t="str">
        <f>IFERROR(VLOOKUP(AD$1&amp;$B80,'Score Data Entry'!$L:$M,2,FALSE),"")</f>
        <v/>
      </c>
      <c r="AE80" s="86" t="str">
        <f>IFERROR(VLOOKUP(AE$1&amp;$B80,'Score Data Entry'!$L:$M,2,FALSE),"")</f>
        <v/>
      </c>
      <c r="AF80" s="86" t="str">
        <f>IFERROR(VLOOKUP(AF$1&amp;$B80,'Score Data Entry'!$L:$M,2,FALSE),"")</f>
        <v/>
      </c>
      <c r="AG80" s="86" t="str">
        <f>IFERROR(VLOOKUP(AG$1&amp;$B80,'Score Data Entry'!$L:$M,2,FALSE),"")</f>
        <v/>
      </c>
      <c r="AH80" s="86" t="str">
        <f>IFERROR(VLOOKUP(AH$1&amp;$B80,'Score Data Entry'!$L:$M,2,FALSE),"")</f>
        <v/>
      </c>
      <c r="AI80" s="83">
        <v>0</v>
      </c>
      <c r="AJ80" s="83">
        <v>0</v>
      </c>
      <c r="AK80" s="83">
        <v>0</v>
      </c>
      <c r="AL80" s="83">
        <v>0</v>
      </c>
      <c r="AM80" s="83">
        <v>0</v>
      </c>
      <c r="AN80" s="83">
        <v>0</v>
      </c>
      <c r="AO80" s="83">
        <v>0</v>
      </c>
      <c r="AP80" s="83">
        <v>0</v>
      </c>
      <c r="AQ80" s="84">
        <f t="shared" si="4"/>
        <v>0</v>
      </c>
      <c r="AR80" s="85">
        <f t="shared" si="5"/>
        <v>0</v>
      </c>
    </row>
    <row r="81" spans="1:44" x14ac:dyDescent="0.25">
      <c r="A81" s="80" t="str">
        <f>IFERROR(VLOOKUP(B81,Results!A$9:B$123,2,FALSE),"")</f>
        <v/>
      </c>
      <c r="B81" s="87"/>
      <c r="C81" s="86" t="str">
        <f>IFERROR(VLOOKUP(C$1&amp;$B81,'Score Data Entry'!$L:$M,2,FALSE),"")</f>
        <v/>
      </c>
      <c r="D81" s="86" t="str">
        <f>IFERROR(VLOOKUP(D$1&amp;$B81,'Score Data Entry'!$L:$M,2,FALSE),"")</f>
        <v/>
      </c>
      <c r="E81" s="86" t="str">
        <f>IFERROR(VLOOKUP(E$1&amp;$B81,'Score Data Entry'!$L:$M,2,FALSE),"")</f>
        <v/>
      </c>
      <c r="F81" s="86" t="str">
        <f>IFERROR(VLOOKUP(F$1&amp;$B81,'Score Data Entry'!$L:$M,2,FALSE),"")</f>
        <v/>
      </c>
      <c r="G81" s="86" t="str">
        <f>IFERROR(VLOOKUP(G$1&amp;$B81,'Score Data Entry'!$L:$M,2,FALSE),"")</f>
        <v/>
      </c>
      <c r="H81" s="86" t="str">
        <f>IFERROR(VLOOKUP(H$1&amp;$B81,'Score Data Entry'!$L:$M,2,FALSE),"")</f>
        <v/>
      </c>
      <c r="I81" s="86" t="str">
        <f>IFERROR(VLOOKUP(I$1&amp;$B81,'Score Data Entry'!$L:$M,2,FALSE),"")</f>
        <v/>
      </c>
      <c r="J81" s="86" t="str">
        <f>IFERROR(VLOOKUP(J$1&amp;$B81,'Score Data Entry'!$L:$M,2,FALSE),"")</f>
        <v/>
      </c>
      <c r="K81" s="86" t="str">
        <f>IFERROR(VLOOKUP(K$1&amp;$B81,'Score Data Entry'!$L:$M,2,FALSE),"")</f>
        <v/>
      </c>
      <c r="L81" s="86" t="str">
        <f>IFERROR(VLOOKUP(L$1&amp;$B81,'Score Data Entry'!$L:$M,2,FALSE),"")</f>
        <v/>
      </c>
      <c r="M81" s="86" t="str">
        <f>IFERROR(VLOOKUP(M$1&amp;$B81,'Score Data Entry'!$L:$M,2,FALSE),"")</f>
        <v/>
      </c>
      <c r="N81" s="86" t="str">
        <f>IFERROR(VLOOKUP(N$1&amp;$B81,'Score Data Entry'!$L:$M,2,FALSE),"")</f>
        <v/>
      </c>
      <c r="O81" s="86" t="str">
        <f>IFERROR(VLOOKUP(O$1&amp;$B81,'Score Data Entry'!$L:$M,2,FALSE),"")</f>
        <v/>
      </c>
      <c r="P81" s="86" t="str">
        <f>IFERROR(VLOOKUP(P$1&amp;$B81,'Score Data Entry'!$L:$M,2,FALSE),"")</f>
        <v/>
      </c>
      <c r="Q81" s="86" t="str">
        <f>IFERROR(VLOOKUP(Q$1&amp;$B81,'Score Data Entry'!$L:$M,2,FALSE),"")</f>
        <v/>
      </c>
      <c r="R81" s="86" t="str">
        <f>IFERROR(VLOOKUP(R$1&amp;$B81,'Score Data Entry'!$L:$M,2,FALSE),"")</f>
        <v/>
      </c>
      <c r="S81" s="86" t="str">
        <f>IFERROR(VLOOKUP(S$1&amp;$B81,'Score Data Entry'!$L:$M,2,FALSE),"")</f>
        <v/>
      </c>
      <c r="T81" s="86" t="str">
        <f>IFERROR(VLOOKUP(T$1&amp;$B81,'Score Data Entry'!$L:$M,2,FALSE),"")</f>
        <v/>
      </c>
      <c r="U81" s="86" t="str">
        <f>IFERROR(VLOOKUP(U$1&amp;$B81,'Score Data Entry'!$L:$M,2,FALSE),"")</f>
        <v/>
      </c>
      <c r="V81" s="86" t="str">
        <f>IFERROR(VLOOKUP(V$1&amp;$B81,'Score Data Entry'!$L:$M,2,FALSE),"")</f>
        <v/>
      </c>
      <c r="W81" s="86" t="str">
        <f>IFERROR(VLOOKUP(W$1&amp;$B81,'Score Data Entry'!$L:$M,2,FALSE),"")</f>
        <v/>
      </c>
      <c r="X81" s="86" t="str">
        <f>IFERROR(VLOOKUP(X$1&amp;$B81,'Score Data Entry'!$L:$M,2,FALSE),"")</f>
        <v/>
      </c>
      <c r="Y81" s="86" t="str">
        <f>IFERROR(VLOOKUP(Y$1&amp;$B81,'Score Data Entry'!$L:$M,2,FALSE),"")</f>
        <v/>
      </c>
      <c r="Z81" s="86" t="str">
        <f>IFERROR(VLOOKUP(Z$1&amp;$B81,'Score Data Entry'!$L:$M,2,FALSE),"")</f>
        <v/>
      </c>
      <c r="AA81" s="86" t="str">
        <f>IFERROR(VLOOKUP(AA$1&amp;$B81,'Score Data Entry'!$L:$M,2,FALSE),"")</f>
        <v/>
      </c>
      <c r="AB81" s="86" t="str">
        <f>IFERROR(VLOOKUP(AB$1&amp;$B81,'Score Data Entry'!$L:$M,2,FALSE),"")</f>
        <v/>
      </c>
      <c r="AC81" s="86" t="str">
        <f>IFERROR(VLOOKUP(AC$1&amp;$B81,'Score Data Entry'!$L:$M,2,FALSE),"")</f>
        <v/>
      </c>
      <c r="AD81" s="86" t="str">
        <f>IFERROR(VLOOKUP(AD$1&amp;$B81,'Score Data Entry'!$L:$M,2,FALSE),"")</f>
        <v/>
      </c>
      <c r="AE81" s="86" t="str">
        <f>IFERROR(VLOOKUP(AE$1&amp;$B81,'Score Data Entry'!$L:$M,2,FALSE),"")</f>
        <v/>
      </c>
      <c r="AF81" s="86" t="str">
        <f>IFERROR(VLOOKUP(AF$1&amp;$B81,'Score Data Entry'!$L:$M,2,FALSE),"")</f>
        <v/>
      </c>
      <c r="AG81" s="86" t="str">
        <f>IFERROR(VLOOKUP(AG$1&amp;$B81,'Score Data Entry'!$L:$M,2,FALSE),"")</f>
        <v/>
      </c>
      <c r="AH81" s="86" t="str">
        <f>IFERROR(VLOOKUP(AH$1&amp;$B81,'Score Data Entry'!$L:$M,2,FALSE),"")</f>
        <v/>
      </c>
      <c r="AI81" s="83">
        <v>0</v>
      </c>
      <c r="AJ81" s="83">
        <v>0</v>
      </c>
      <c r="AK81" s="83">
        <v>0</v>
      </c>
      <c r="AL81" s="83">
        <v>0</v>
      </c>
      <c r="AM81" s="83">
        <v>0</v>
      </c>
      <c r="AN81" s="83">
        <v>0</v>
      </c>
      <c r="AO81" s="83">
        <v>0</v>
      </c>
      <c r="AP81" s="83">
        <v>0</v>
      </c>
      <c r="AQ81" s="84">
        <f t="shared" si="4"/>
        <v>0</v>
      </c>
      <c r="AR81" s="85">
        <f t="shared" si="5"/>
        <v>0</v>
      </c>
    </row>
    <row r="82" spans="1:44" x14ac:dyDescent="0.25">
      <c r="A82" s="80" t="str">
        <f>IFERROR(VLOOKUP(B82,Results!A$9:B$123,2,FALSE),"")</f>
        <v/>
      </c>
      <c r="B82" s="87"/>
      <c r="C82" s="86" t="str">
        <f>IFERROR(VLOOKUP(C$1&amp;$B82,'Score Data Entry'!$L:$M,2,FALSE),"")</f>
        <v/>
      </c>
      <c r="D82" s="86" t="str">
        <f>IFERROR(VLOOKUP(D$1&amp;$B82,'Score Data Entry'!$L:$M,2,FALSE),"")</f>
        <v/>
      </c>
      <c r="E82" s="86" t="str">
        <f>IFERROR(VLOOKUP(E$1&amp;$B82,'Score Data Entry'!$L:$M,2,FALSE),"")</f>
        <v/>
      </c>
      <c r="F82" s="86" t="str">
        <f>IFERROR(VLOOKUP(F$1&amp;$B82,'Score Data Entry'!$L:$M,2,FALSE),"")</f>
        <v/>
      </c>
      <c r="G82" s="86" t="str">
        <f>IFERROR(VLOOKUP(G$1&amp;$B82,'Score Data Entry'!$L:$M,2,FALSE),"")</f>
        <v/>
      </c>
      <c r="H82" s="86" t="str">
        <f>IFERROR(VLOOKUP(H$1&amp;$B82,'Score Data Entry'!$L:$M,2,FALSE),"")</f>
        <v/>
      </c>
      <c r="I82" s="86" t="str">
        <f>IFERROR(VLOOKUP(I$1&amp;$B82,'Score Data Entry'!$L:$M,2,FALSE),"")</f>
        <v/>
      </c>
      <c r="J82" s="86" t="str">
        <f>IFERROR(VLOOKUP(J$1&amp;$B82,'Score Data Entry'!$L:$M,2,FALSE),"")</f>
        <v/>
      </c>
      <c r="K82" s="86" t="str">
        <f>IFERROR(VLOOKUP(K$1&amp;$B82,'Score Data Entry'!$L:$M,2,FALSE),"")</f>
        <v/>
      </c>
      <c r="L82" s="86" t="str">
        <f>IFERROR(VLOOKUP(L$1&amp;$B82,'Score Data Entry'!$L:$M,2,FALSE),"")</f>
        <v/>
      </c>
      <c r="M82" s="86" t="str">
        <f>IFERROR(VLOOKUP(M$1&amp;$B82,'Score Data Entry'!$L:$M,2,FALSE),"")</f>
        <v/>
      </c>
      <c r="N82" s="86" t="str">
        <f>IFERROR(VLOOKUP(N$1&amp;$B82,'Score Data Entry'!$L:$M,2,FALSE),"")</f>
        <v/>
      </c>
      <c r="O82" s="86" t="str">
        <f>IFERROR(VLOOKUP(O$1&amp;$B82,'Score Data Entry'!$L:$M,2,FALSE),"")</f>
        <v/>
      </c>
      <c r="P82" s="86" t="str">
        <f>IFERROR(VLOOKUP(P$1&amp;$B82,'Score Data Entry'!$L:$M,2,FALSE),"")</f>
        <v/>
      </c>
      <c r="Q82" s="86" t="str">
        <f>IFERROR(VLOOKUP(Q$1&amp;$B82,'Score Data Entry'!$L:$M,2,FALSE),"")</f>
        <v/>
      </c>
      <c r="R82" s="86" t="str">
        <f>IFERROR(VLOOKUP(R$1&amp;$B82,'Score Data Entry'!$L:$M,2,FALSE),"")</f>
        <v/>
      </c>
      <c r="S82" s="86" t="str">
        <f>IFERROR(VLOOKUP(S$1&amp;$B82,'Score Data Entry'!$L:$M,2,FALSE),"")</f>
        <v/>
      </c>
      <c r="T82" s="86" t="str">
        <f>IFERROR(VLOOKUP(T$1&amp;$B82,'Score Data Entry'!$L:$M,2,FALSE),"")</f>
        <v/>
      </c>
      <c r="U82" s="86" t="str">
        <f>IFERROR(VLOOKUP(U$1&amp;$B82,'Score Data Entry'!$L:$M,2,FALSE),"")</f>
        <v/>
      </c>
      <c r="V82" s="86" t="str">
        <f>IFERROR(VLOOKUP(V$1&amp;$B82,'Score Data Entry'!$L:$M,2,FALSE),"")</f>
        <v/>
      </c>
      <c r="W82" s="86" t="str">
        <f>IFERROR(VLOOKUP(W$1&amp;$B82,'Score Data Entry'!$L:$M,2,FALSE),"")</f>
        <v/>
      </c>
      <c r="X82" s="86" t="str">
        <f>IFERROR(VLOOKUP(X$1&amp;$B82,'Score Data Entry'!$L:$M,2,FALSE),"")</f>
        <v/>
      </c>
      <c r="Y82" s="86" t="str">
        <f>IFERROR(VLOOKUP(Y$1&amp;$B82,'Score Data Entry'!$L:$M,2,FALSE),"")</f>
        <v/>
      </c>
      <c r="Z82" s="86" t="str">
        <f>IFERROR(VLOOKUP(Z$1&amp;$B82,'Score Data Entry'!$L:$M,2,FALSE),"")</f>
        <v/>
      </c>
      <c r="AA82" s="86" t="str">
        <f>IFERROR(VLOOKUP(AA$1&amp;$B82,'Score Data Entry'!$L:$M,2,FALSE),"")</f>
        <v/>
      </c>
      <c r="AB82" s="86" t="str">
        <f>IFERROR(VLOOKUP(AB$1&amp;$B82,'Score Data Entry'!$L:$M,2,FALSE),"")</f>
        <v/>
      </c>
      <c r="AC82" s="86" t="str">
        <f>IFERROR(VLOOKUP(AC$1&amp;$B82,'Score Data Entry'!$L:$M,2,FALSE),"")</f>
        <v/>
      </c>
      <c r="AD82" s="86" t="str">
        <f>IFERROR(VLOOKUP(AD$1&amp;$B82,'Score Data Entry'!$L:$M,2,FALSE),"")</f>
        <v/>
      </c>
      <c r="AE82" s="86" t="str">
        <f>IFERROR(VLOOKUP(AE$1&amp;$B82,'Score Data Entry'!$L:$M,2,FALSE),"")</f>
        <v/>
      </c>
      <c r="AF82" s="86" t="str">
        <f>IFERROR(VLOOKUP(AF$1&amp;$B82,'Score Data Entry'!$L:$M,2,FALSE),"")</f>
        <v/>
      </c>
      <c r="AG82" s="86" t="str">
        <f>IFERROR(VLOOKUP(AG$1&amp;$B82,'Score Data Entry'!$L:$M,2,FALSE),"")</f>
        <v/>
      </c>
      <c r="AH82" s="86" t="str">
        <f>IFERROR(VLOOKUP(AH$1&amp;$B82,'Score Data Entry'!$L:$M,2,FALSE),"")</f>
        <v/>
      </c>
      <c r="AI82" s="83">
        <v>0</v>
      </c>
      <c r="AJ82" s="83">
        <v>0</v>
      </c>
      <c r="AK82" s="83">
        <v>0</v>
      </c>
      <c r="AL82" s="83">
        <v>0</v>
      </c>
      <c r="AM82" s="83">
        <v>0</v>
      </c>
      <c r="AN82" s="83">
        <v>0</v>
      </c>
      <c r="AO82" s="83">
        <v>0</v>
      </c>
      <c r="AP82" s="83">
        <v>0</v>
      </c>
      <c r="AQ82" s="84">
        <f t="shared" si="4"/>
        <v>0</v>
      </c>
      <c r="AR82" s="85">
        <f t="shared" si="5"/>
        <v>0</v>
      </c>
    </row>
    <row r="83" spans="1:44" x14ac:dyDescent="0.25">
      <c r="A83" s="80" t="str">
        <f>IFERROR(VLOOKUP(B83,Results!A$9:B$123,2,FALSE),"")</f>
        <v/>
      </c>
      <c r="B83" s="87"/>
      <c r="C83" s="86" t="str">
        <f>IFERROR(VLOOKUP(C$1&amp;$B83,'Score Data Entry'!$L:$M,2,FALSE),"")</f>
        <v/>
      </c>
      <c r="D83" s="86" t="str">
        <f>IFERROR(VLOOKUP(D$1&amp;$B83,'Score Data Entry'!$L:$M,2,FALSE),"")</f>
        <v/>
      </c>
      <c r="E83" s="86" t="str">
        <f>IFERROR(VLOOKUP(E$1&amp;$B83,'Score Data Entry'!$L:$M,2,FALSE),"")</f>
        <v/>
      </c>
      <c r="F83" s="86" t="str">
        <f>IFERROR(VLOOKUP(F$1&amp;$B83,'Score Data Entry'!$L:$M,2,FALSE),"")</f>
        <v/>
      </c>
      <c r="G83" s="86" t="str">
        <f>IFERROR(VLOOKUP(G$1&amp;$B83,'Score Data Entry'!$L:$M,2,FALSE),"")</f>
        <v/>
      </c>
      <c r="H83" s="86" t="str">
        <f>IFERROR(VLOOKUP(H$1&amp;$B83,'Score Data Entry'!$L:$M,2,FALSE),"")</f>
        <v/>
      </c>
      <c r="I83" s="86" t="str">
        <f>IFERROR(VLOOKUP(I$1&amp;$B83,'Score Data Entry'!$L:$M,2,FALSE),"")</f>
        <v/>
      </c>
      <c r="J83" s="86" t="str">
        <f>IFERROR(VLOOKUP(J$1&amp;$B83,'Score Data Entry'!$L:$M,2,FALSE),"")</f>
        <v/>
      </c>
      <c r="K83" s="86" t="str">
        <f>IFERROR(VLOOKUP(K$1&amp;$B83,'Score Data Entry'!$L:$M,2,FALSE),"")</f>
        <v/>
      </c>
      <c r="L83" s="86" t="str">
        <f>IFERROR(VLOOKUP(L$1&amp;$B83,'Score Data Entry'!$L:$M,2,FALSE),"")</f>
        <v/>
      </c>
      <c r="M83" s="86" t="str">
        <f>IFERROR(VLOOKUP(M$1&amp;$B83,'Score Data Entry'!$L:$M,2,FALSE),"")</f>
        <v/>
      </c>
      <c r="N83" s="86" t="str">
        <f>IFERROR(VLOOKUP(N$1&amp;$B83,'Score Data Entry'!$L:$M,2,FALSE),"")</f>
        <v/>
      </c>
      <c r="O83" s="86" t="str">
        <f>IFERROR(VLOOKUP(O$1&amp;$B83,'Score Data Entry'!$L:$M,2,FALSE),"")</f>
        <v/>
      </c>
      <c r="P83" s="86" t="str">
        <f>IFERROR(VLOOKUP(P$1&amp;$B83,'Score Data Entry'!$L:$M,2,FALSE),"")</f>
        <v/>
      </c>
      <c r="Q83" s="86" t="str">
        <f>IFERROR(VLOOKUP(Q$1&amp;$B83,'Score Data Entry'!$L:$M,2,FALSE),"")</f>
        <v/>
      </c>
      <c r="R83" s="86" t="str">
        <f>IFERROR(VLOOKUP(R$1&amp;$B83,'Score Data Entry'!$L:$M,2,FALSE),"")</f>
        <v/>
      </c>
      <c r="S83" s="86" t="str">
        <f>IFERROR(VLOOKUP(S$1&amp;$B83,'Score Data Entry'!$L:$M,2,FALSE),"")</f>
        <v/>
      </c>
      <c r="T83" s="86" t="str">
        <f>IFERROR(VLOOKUP(T$1&amp;$B83,'Score Data Entry'!$L:$M,2,FALSE),"")</f>
        <v/>
      </c>
      <c r="U83" s="86" t="str">
        <f>IFERROR(VLOOKUP(U$1&amp;$B83,'Score Data Entry'!$L:$M,2,FALSE),"")</f>
        <v/>
      </c>
      <c r="V83" s="86" t="str">
        <f>IFERROR(VLOOKUP(V$1&amp;$B83,'Score Data Entry'!$L:$M,2,FALSE),"")</f>
        <v/>
      </c>
      <c r="W83" s="86" t="str">
        <f>IFERROR(VLOOKUP(W$1&amp;$B83,'Score Data Entry'!$L:$M,2,FALSE),"")</f>
        <v/>
      </c>
      <c r="X83" s="86" t="str">
        <f>IFERROR(VLOOKUP(X$1&amp;$B83,'Score Data Entry'!$L:$M,2,FALSE),"")</f>
        <v/>
      </c>
      <c r="Y83" s="86" t="str">
        <f>IFERROR(VLOOKUP(Y$1&amp;$B83,'Score Data Entry'!$L:$M,2,FALSE),"")</f>
        <v/>
      </c>
      <c r="Z83" s="86" t="str">
        <f>IFERROR(VLOOKUP(Z$1&amp;$B83,'Score Data Entry'!$L:$M,2,FALSE),"")</f>
        <v/>
      </c>
      <c r="AA83" s="86" t="str">
        <f>IFERROR(VLOOKUP(AA$1&amp;$B83,'Score Data Entry'!$L:$M,2,FALSE),"")</f>
        <v/>
      </c>
      <c r="AB83" s="86" t="str">
        <f>IFERROR(VLOOKUP(AB$1&amp;$B83,'Score Data Entry'!$L:$M,2,FALSE),"")</f>
        <v/>
      </c>
      <c r="AC83" s="86" t="str">
        <f>IFERROR(VLOOKUP(AC$1&amp;$B83,'Score Data Entry'!$L:$M,2,FALSE),"")</f>
        <v/>
      </c>
      <c r="AD83" s="86" t="str">
        <f>IFERROR(VLOOKUP(AD$1&amp;$B83,'Score Data Entry'!$L:$M,2,FALSE),"")</f>
        <v/>
      </c>
      <c r="AE83" s="86" t="str">
        <f>IFERROR(VLOOKUP(AE$1&amp;$B83,'Score Data Entry'!$L:$M,2,FALSE),"")</f>
        <v/>
      </c>
      <c r="AF83" s="86" t="str">
        <f>IFERROR(VLOOKUP(AF$1&amp;$B83,'Score Data Entry'!$L:$M,2,FALSE),"")</f>
        <v/>
      </c>
      <c r="AG83" s="86" t="str">
        <f>IFERROR(VLOOKUP(AG$1&amp;$B83,'Score Data Entry'!$L:$M,2,FALSE),"")</f>
        <v/>
      </c>
      <c r="AH83" s="86" t="str">
        <f>IFERROR(VLOOKUP(AH$1&amp;$B83,'Score Data Entry'!$L:$M,2,FALSE),"")</f>
        <v/>
      </c>
      <c r="AI83" s="83">
        <v>0</v>
      </c>
      <c r="AJ83" s="83">
        <v>0</v>
      </c>
      <c r="AK83" s="83">
        <v>0</v>
      </c>
      <c r="AL83" s="83">
        <v>0</v>
      </c>
      <c r="AM83" s="83">
        <v>0</v>
      </c>
      <c r="AN83" s="83">
        <v>0</v>
      </c>
      <c r="AO83" s="83">
        <v>0</v>
      </c>
      <c r="AP83" s="83">
        <v>0</v>
      </c>
      <c r="AQ83" s="84">
        <f t="shared" si="4"/>
        <v>0</v>
      </c>
      <c r="AR83" s="85">
        <f t="shared" si="5"/>
        <v>0</v>
      </c>
    </row>
    <row r="84" spans="1:44" x14ac:dyDescent="0.25">
      <c r="A84" s="80" t="str">
        <f>IFERROR(VLOOKUP(B84,Results!A$9:B$123,2,FALSE),"")</f>
        <v/>
      </c>
      <c r="B84" s="87"/>
      <c r="C84" s="86" t="str">
        <f>IFERROR(VLOOKUP(C$1&amp;$B84,'Score Data Entry'!$L:$M,2,FALSE),"")</f>
        <v/>
      </c>
      <c r="D84" s="86" t="str">
        <f>IFERROR(VLOOKUP(D$1&amp;$B84,'Score Data Entry'!$L:$M,2,FALSE),"")</f>
        <v/>
      </c>
      <c r="E84" s="86" t="str">
        <f>IFERROR(VLOOKUP(E$1&amp;$B84,'Score Data Entry'!$L:$M,2,FALSE),"")</f>
        <v/>
      </c>
      <c r="F84" s="86" t="str">
        <f>IFERROR(VLOOKUP(F$1&amp;$B84,'Score Data Entry'!$L:$M,2,FALSE),"")</f>
        <v/>
      </c>
      <c r="G84" s="86" t="str">
        <f>IFERROR(VLOOKUP(G$1&amp;$B84,'Score Data Entry'!$L:$M,2,FALSE),"")</f>
        <v/>
      </c>
      <c r="H84" s="86" t="str">
        <f>IFERROR(VLOOKUP(H$1&amp;$B84,'Score Data Entry'!$L:$M,2,FALSE),"")</f>
        <v/>
      </c>
      <c r="I84" s="86" t="str">
        <f>IFERROR(VLOOKUP(I$1&amp;$B84,'Score Data Entry'!$L:$M,2,FALSE),"")</f>
        <v/>
      </c>
      <c r="J84" s="86" t="str">
        <f>IFERROR(VLOOKUP(J$1&amp;$B84,'Score Data Entry'!$L:$M,2,FALSE),"")</f>
        <v/>
      </c>
      <c r="K84" s="86" t="str">
        <f>IFERROR(VLOOKUP(K$1&amp;$B84,'Score Data Entry'!$L:$M,2,FALSE),"")</f>
        <v/>
      </c>
      <c r="L84" s="86" t="str">
        <f>IFERROR(VLOOKUP(L$1&amp;$B84,'Score Data Entry'!$L:$M,2,FALSE),"")</f>
        <v/>
      </c>
      <c r="M84" s="86" t="str">
        <f>IFERROR(VLOOKUP(M$1&amp;$B84,'Score Data Entry'!$L:$M,2,FALSE),"")</f>
        <v/>
      </c>
      <c r="N84" s="86" t="str">
        <f>IFERROR(VLOOKUP(N$1&amp;$B84,'Score Data Entry'!$L:$M,2,FALSE),"")</f>
        <v/>
      </c>
      <c r="O84" s="86" t="str">
        <f>IFERROR(VLOOKUP(O$1&amp;$B84,'Score Data Entry'!$L:$M,2,FALSE),"")</f>
        <v/>
      </c>
      <c r="P84" s="86" t="str">
        <f>IFERROR(VLOOKUP(P$1&amp;$B84,'Score Data Entry'!$L:$M,2,FALSE),"")</f>
        <v/>
      </c>
      <c r="Q84" s="86" t="str">
        <f>IFERROR(VLOOKUP(Q$1&amp;$B84,'Score Data Entry'!$L:$M,2,FALSE),"")</f>
        <v/>
      </c>
      <c r="R84" s="86" t="str">
        <f>IFERROR(VLOOKUP(R$1&amp;$B84,'Score Data Entry'!$L:$M,2,FALSE),"")</f>
        <v/>
      </c>
      <c r="S84" s="86" t="str">
        <f>IFERROR(VLOOKUP(S$1&amp;$B84,'Score Data Entry'!$L:$M,2,FALSE),"")</f>
        <v/>
      </c>
      <c r="T84" s="86" t="str">
        <f>IFERROR(VLOOKUP(T$1&amp;$B84,'Score Data Entry'!$L:$M,2,FALSE),"")</f>
        <v/>
      </c>
      <c r="U84" s="86" t="str">
        <f>IFERROR(VLOOKUP(U$1&amp;$B84,'Score Data Entry'!$L:$M,2,FALSE),"")</f>
        <v/>
      </c>
      <c r="V84" s="86" t="str">
        <f>IFERROR(VLOOKUP(V$1&amp;$B84,'Score Data Entry'!$L:$M,2,FALSE),"")</f>
        <v/>
      </c>
      <c r="W84" s="86" t="str">
        <f>IFERROR(VLOOKUP(W$1&amp;$B84,'Score Data Entry'!$L:$M,2,FALSE),"")</f>
        <v/>
      </c>
      <c r="X84" s="86" t="str">
        <f>IFERROR(VLOOKUP(X$1&amp;$B84,'Score Data Entry'!$L:$M,2,FALSE),"")</f>
        <v/>
      </c>
      <c r="Y84" s="86" t="str">
        <f>IFERROR(VLOOKUP(Y$1&amp;$B84,'Score Data Entry'!$L:$M,2,FALSE),"")</f>
        <v/>
      </c>
      <c r="Z84" s="86" t="str">
        <f>IFERROR(VLOOKUP(Z$1&amp;$B84,'Score Data Entry'!$L:$M,2,FALSE),"")</f>
        <v/>
      </c>
      <c r="AA84" s="86" t="str">
        <f>IFERROR(VLOOKUP(AA$1&amp;$B84,'Score Data Entry'!$L:$M,2,FALSE),"")</f>
        <v/>
      </c>
      <c r="AB84" s="86" t="str">
        <f>IFERROR(VLOOKUP(AB$1&amp;$B84,'Score Data Entry'!$L:$M,2,FALSE),"")</f>
        <v/>
      </c>
      <c r="AC84" s="86" t="str">
        <f>IFERROR(VLOOKUP(AC$1&amp;$B84,'Score Data Entry'!$L:$M,2,FALSE),"")</f>
        <v/>
      </c>
      <c r="AD84" s="86" t="str">
        <f>IFERROR(VLOOKUP(AD$1&amp;$B84,'Score Data Entry'!$L:$M,2,FALSE),"")</f>
        <v/>
      </c>
      <c r="AE84" s="86" t="str">
        <f>IFERROR(VLOOKUP(AE$1&amp;$B84,'Score Data Entry'!$L:$M,2,FALSE),"")</f>
        <v/>
      </c>
      <c r="AF84" s="86" t="str">
        <f>IFERROR(VLOOKUP(AF$1&amp;$B84,'Score Data Entry'!$L:$M,2,FALSE),"")</f>
        <v/>
      </c>
      <c r="AG84" s="86" t="str">
        <f>IFERROR(VLOOKUP(AG$1&amp;$B84,'Score Data Entry'!$L:$M,2,FALSE),"")</f>
        <v/>
      </c>
      <c r="AH84" s="86" t="str">
        <f>IFERROR(VLOOKUP(AH$1&amp;$B84,'Score Data Entry'!$L:$M,2,FALSE),"")</f>
        <v/>
      </c>
      <c r="AI84" s="83">
        <v>0</v>
      </c>
      <c r="AJ84" s="83">
        <v>0</v>
      </c>
      <c r="AK84" s="83">
        <v>0</v>
      </c>
      <c r="AL84" s="83">
        <v>0</v>
      </c>
      <c r="AM84" s="83">
        <v>0</v>
      </c>
      <c r="AN84" s="83">
        <v>0</v>
      </c>
      <c r="AO84" s="83">
        <v>0</v>
      </c>
      <c r="AP84" s="83">
        <v>0</v>
      </c>
      <c r="AQ84" s="84">
        <f t="shared" si="4"/>
        <v>0</v>
      </c>
      <c r="AR84" s="85">
        <f t="shared" si="5"/>
        <v>0</v>
      </c>
    </row>
    <row r="85" spans="1:44" x14ac:dyDescent="0.25">
      <c r="A85" s="80" t="str">
        <f>IFERROR(VLOOKUP(B85,Results!A$9:B$123,2,FALSE),"")</f>
        <v/>
      </c>
      <c r="B85" s="87"/>
      <c r="C85" s="86" t="str">
        <f>IFERROR(VLOOKUP(C$1&amp;$B85,'Score Data Entry'!$L:$M,2,FALSE),"")</f>
        <v/>
      </c>
      <c r="D85" s="86" t="str">
        <f>IFERROR(VLOOKUP(D$1&amp;$B85,'Score Data Entry'!$L:$M,2,FALSE),"")</f>
        <v/>
      </c>
      <c r="E85" s="86" t="str">
        <f>IFERROR(VLOOKUP(E$1&amp;$B85,'Score Data Entry'!$L:$M,2,FALSE),"")</f>
        <v/>
      </c>
      <c r="F85" s="86" t="str">
        <f>IFERROR(VLOOKUP(F$1&amp;$B85,'Score Data Entry'!$L:$M,2,FALSE),"")</f>
        <v/>
      </c>
      <c r="G85" s="86" t="str">
        <f>IFERROR(VLOOKUP(G$1&amp;$B85,'Score Data Entry'!$L:$M,2,FALSE),"")</f>
        <v/>
      </c>
      <c r="H85" s="86" t="str">
        <f>IFERROR(VLOOKUP(H$1&amp;$B85,'Score Data Entry'!$L:$M,2,FALSE),"")</f>
        <v/>
      </c>
      <c r="I85" s="86" t="str">
        <f>IFERROR(VLOOKUP(I$1&amp;$B85,'Score Data Entry'!$L:$M,2,FALSE),"")</f>
        <v/>
      </c>
      <c r="J85" s="86" t="str">
        <f>IFERROR(VLOOKUP(J$1&amp;$B85,'Score Data Entry'!$L:$M,2,FALSE),"")</f>
        <v/>
      </c>
      <c r="K85" s="86" t="str">
        <f>IFERROR(VLOOKUP(K$1&amp;$B85,'Score Data Entry'!$L:$M,2,FALSE),"")</f>
        <v/>
      </c>
      <c r="L85" s="86" t="str">
        <f>IFERROR(VLOOKUP(L$1&amp;$B85,'Score Data Entry'!$L:$M,2,FALSE),"")</f>
        <v/>
      </c>
      <c r="M85" s="86" t="str">
        <f>IFERROR(VLOOKUP(M$1&amp;$B85,'Score Data Entry'!$L:$M,2,FALSE),"")</f>
        <v/>
      </c>
      <c r="N85" s="86" t="str">
        <f>IFERROR(VLOOKUP(N$1&amp;$B85,'Score Data Entry'!$L:$M,2,FALSE),"")</f>
        <v/>
      </c>
      <c r="O85" s="86" t="str">
        <f>IFERROR(VLOOKUP(O$1&amp;$B85,'Score Data Entry'!$L:$M,2,FALSE),"")</f>
        <v/>
      </c>
      <c r="P85" s="86" t="str">
        <f>IFERROR(VLOOKUP(P$1&amp;$B85,'Score Data Entry'!$L:$M,2,FALSE),"")</f>
        <v/>
      </c>
      <c r="Q85" s="86" t="str">
        <f>IFERROR(VLOOKUP(Q$1&amp;$B85,'Score Data Entry'!$L:$M,2,FALSE),"")</f>
        <v/>
      </c>
      <c r="R85" s="86" t="str">
        <f>IFERROR(VLOOKUP(R$1&amp;$B85,'Score Data Entry'!$L:$M,2,FALSE),"")</f>
        <v/>
      </c>
      <c r="S85" s="86" t="str">
        <f>IFERROR(VLOOKUP(S$1&amp;$B85,'Score Data Entry'!$L:$M,2,FALSE),"")</f>
        <v/>
      </c>
      <c r="T85" s="86" t="str">
        <f>IFERROR(VLOOKUP(T$1&amp;$B85,'Score Data Entry'!$L:$M,2,FALSE),"")</f>
        <v/>
      </c>
      <c r="U85" s="86" t="str">
        <f>IFERROR(VLOOKUP(U$1&amp;$B85,'Score Data Entry'!$L:$M,2,FALSE),"")</f>
        <v/>
      </c>
      <c r="V85" s="86" t="str">
        <f>IFERROR(VLOOKUP(V$1&amp;$B85,'Score Data Entry'!$L:$M,2,FALSE),"")</f>
        <v/>
      </c>
      <c r="W85" s="86" t="str">
        <f>IFERROR(VLOOKUP(W$1&amp;$B85,'Score Data Entry'!$L:$M,2,FALSE),"")</f>
        <v/>
      </c>
      <c r="X85" s="86" t="str">
        <f>IFERROR(VLOOKUP(X$1&amp;$B85,'Score Data Entry'!$L:$M,2,FALSE),"")</f>
        <v/>
      </c>
      <c r="Y85" s="86" t="str">
        <f>IFERROR(VLOOKUP(Y$1&amp;$B85,'Score Data Entry'!$L:$M,2,FALSE),"")</f>
        <v/>
      </c>
      <c r="Z85" s="86" t="str">
        <f>IFERROR(VLOOKUP(Z$1&amp;$B85,'Score Data Entry'!$L:$M,2,FALSE),"")</f>
        <v/>
      </c>
      <c r="AA85" s="86" t="str">
        <f>IFERROR(VLOOKUP(AA$1&amp;$B85,'Score Data Entry'!$L:$M,2,FALSE),"")</f>
        <v/>
      </c>
      <c r="AB85" s="86" t="str">
        <f>IFERROR(VLOOKUP(AB$1&amp;$B85,'Score Data Entry'!$L:$M,2,FALSE),"")</f>
        <v/>
      </c>
      <c r="AC85" s="86" t="str">
        <f>IFERROR(VLOOKUP(AC$1&amp;$B85,'Score Data Entry'!$L:$M,2,FALSE),"")</f>
        <v/>
      </c>
      <c r="AD85" s="86" t="str">
        <f>IFERROR(VLOOKUP(AD$1&amp;$B85,'Score Data Entry'!$L:$M,2,FALSE),"")</f>
        <v/>
      </c>
      <c r="AE85" s="86" t="str">
        <f>IFERROR(VLOOKUP(AE$1&amp;$B85,'Score Data Entry'!$L:$M,2,FALSE),"")</f>
        <v/>
      </c>
      <c r="AF85" s="86" t="str">
        <f>IFERROR(VLOOKUP(AF$1&amp;$B85,'Score Data Entry'!$L:$M,2,FALSE),"")</f>
        <v/>
      </c>
      <c r="AG85" s="86" t="str">
        <f>IFERROR(VLOOKUP(AG$1&amp;$B85,'Score Data Entry'!$L:$M,2,FALSE),"")</f>
        <v/>
      </c>
      <c r="AH85" s="86" t="str">
        <f>IFERROR(VLOOKUP(AH$1&amp;$B85,'Score Data Entry'!$L:$M,2,FALSE),"")</f>
        <v/>
      </c>
      <c r="AI85" s="83">
        <v>0</v>
      </c>
      <c r="AJ85" s="83">
        <v>0</v>
      </c>
      <c r="AK85" s="83">
        <v>0</v>
      </c>
      <c r="AL85" s="83">
        <v>0</v>
      </c>
      <c r="AM85" s="83">
        <v>0</v>
      </c>
      <c r="AN85" s="83">
        <v>0</v>
      </c>
      <c r="AO85" s="83">
        <v>0</v>
      </c>
      <c r="AP85" s="83">
        <v>0</v>
      </c>
      <c r="AQ85" s="84">
        <f t="shared" si="4"/>
        <v>0</v>
      </c>
      <c r="AR85" s="85">
        <f t="shared" si="5"/>
        <v>0</v>
      </c>
    </row>
    <row r="86" spans="1:44" x14ac:dyDescent="0.25">
      <c r="A86" s="80" t="str">
        <f>IFERROR(VLOOKUP(B86,Results!A$9:B$123,2,FALSE),"")</f>
        <v/>
      </c>
      <c r="B86" s="87"/>
      <c r="C86" s="86" t="str">
        <f>IFERROR(VLOOKUP(C$1&amp;$B86,'Score Data Entry'!$L:$M,2,FALSE),"")</f>
        <v/>
      </c>
      <c r="D86" s="86" t="str">
        <f>IFERROR(VLOOKUP(D$1&amp;$B86,'Score Data Entry'!$L:$M,2,FALSE),"")</f>
        <v/>
      </c>
      <c r="E86" s="86" t="str">
        <f>IFERROR(VLOOKUP(E$1&amp;$B86,'Score Data Entry'!$L:$M,2,FALSE),"")</f>
        <v/>
      </c>
      <c r="F86" s="86" t="str">
        <f>IFERROR(VLOOKUP(F$1&amp;$B86,'Score Data Entry'!$L:$M,2,FALSE),"")</f>
        <v/>
      </c>
      <c r="G86" s="86" t="str">
        <f>IFERROR(VLOOKUP(G$1&amp;$B86,'Score Data Entry'!$L:$M,2,FALSE),"")</f>
        <v/>
      </c>
      <c r="H86" s="86" t="str">
        <f>IFERROR(VLOOKUP(H$1&amp;$B86,'Score Data Entry'!$L:$M,2,FALSE),"")</f>
        <v/>
      </c>
      <c r="I86" s="86" t="str">
        <f>IFERROR(VLOOKUP(I$1&amp;$B86,'Score Data Entry'!$L:$M,2,FALSE),"")</f>
        <v/>
      </c>
      <c r="J86" s="86" t="str">
        <f>IFERROR(VLOOKUP(J$1&amp;$B86,'Score Data Entry'!$L:$M,2,FALSE),"")</f>
        <v/>
      </c>
      <c r="K86" s="86" t="str">
        <f>IFERROR(VLOOKUP(K$1&amp;$B86,'Score Data Entry'!$L:$M,2,FALSE),"")</f>
        <v/>
      </c>
      <c r="L86" s="86" t="str">
        <f>IFERROR(VLOOKUP(L$1&amp;$B86,'Score Data Entry'!$L:$M,2,FALSE),"")</f>
        <v/>
      </c>
      <c r="M86" s="86" t="str">
        <f>IFERROR(VLOOKUP(M$1&amp;$B86,'Score Data Entry'!$L:$M,2,FALSE),"")</f>
        <v/>
      </c>
      <c r="N86" s="86" t="str">
        <f>IFERROR(VLOOKUP(N$1&amp;$B86,'Score Data Entry'!$L:$M,2,FALSE),"")</f>
        <v/>
      </c>
      <c r="O86" s="86" t="str">
        <f>IFERROR(VLOOKUP(O$1&amp;$B86,'Score Data Entry'!$L:$M,2,FALSE),"")</f>
        <v/>
      </c>
      <c r="P86" s="86" t="str">
        <f>IFERROR(VLOOKUP(P$1&amp;$B86,'Score Data Entry'!$L:$M,2,FALSE),"")</f>
        <v/>
      </c>
      <c r="Q86" s="86" t="str">
        <f>IFERROR(VLOOKUP(Q$1&amp;$B86,'Score Data Entry'!$L:$M,2,FALSE),"")</f>
        <v/>
      </c>
      <c r="R86" s="86" t="str">
        <f>IFERROR(VLOOKUP(R$1&amp;$B86,'Score Data Entry'!$L:$M,2,FALSE),"")</f>
        <v/>
      </c>
      <c r="S86" s="86" t="str">
        <f>IFERROR(VLOOKUP(S$1&amp;$B86,'Score Data Entry'!$L:$M,2,FALSE),"")</f>
        <v/>
      </c>
      <c r="T86" s="86" t="str">
        <f>IFERROR(VLOOKUP(T$1&amp;$B86,'Score Data Entry'!$L:$M,2,FALSE),"")</f>
        <v/>
      </c>
      <c r="U86" s="86" t="str">
        <f>IFERROR(VLOOKUP(U$1&amp;$B86,'Score Data Entry'!$L:$M,2,FALSE),"")</f>
        <v/>
      </c>
      <c r="V86" s="86" t="str">
        <f>IFERROR(VLOOKUP(V$1&amp;$B86,'Score Data Entry'!$L:$M,2,FALSE),"")</f>
        <v/>
      </c>
      <c r="W86" s="86" t="str">
        <f>IFERROR(VLOOKUP(W$1&amp;$B86,'Score Data Entry'!$L:$M,2,FALSE),"")</f>
        <v/>
      </c>
      <c r="X86" s="86" t="str">
        <f>IFERROR(VLOOKUP(X$1&amp;$B86,'Score Data Entry'!$L:$M,2,FALSE),"")</f>
        <v/>
      </c>
      <c r="Y86" s="86" t="str">
        <f>IFERROR(VLOOKUP(Y$1&amp;$B86,'Score Data Entry'!$L:$M,2,FALSE),"")</f>
        <v/>
      </c>
      <c r="Z86" s="86" t="str">
        <f>IFERROR(VLOOKUP(Z$1&amp;$B86,'Score Data Entry'!$L:$M,2,FALSE),"")</f>
        <v/>
      </c>
      <c r="AA86" s="86" t="str">
        <f>IFERROR(VLOOKUP(AA$1&amp;$B86,'Score Data Entry'!$L:$M,2,FALSE),"")</f>
        <v/>
      </c>
      <c r="AB86" s="86" t="str">
        <f>IFERROR(VLOOKUP(AB$1&amp;$B86,'Score Data Entry'!$L:$M,2,FALSE),"")</f>
        <v/>
      </c>
      <c r="AC86" s="86" t="str">
        <f>IFERROR(VLOOKUP(AC$1&amp;$B86,'Score Data Entry'!$L:$M,2,FALSE),"")</f>
        <v/>
      </c>
      <c r="AD86" s="86" t="str">
        <f>IFERROR(VLOOKUP(AD$1&amp;$B86,'Score Data Entry'!$L:$M,2,FALSE),"")</f>
        <v/>
      </c>
      <c r="AE86" s="86" t="str">
        <f>IFERROR(VLOOKUP(AE$1&amp;$B86,'Score Data Entry'!$L:$M,2,FALSE),"")</f>
        <v/>
      </c>
      <c r="AF86" s="86" t="str">
        <f>IFERROR(VLOOKUP(AF$1&amp;$B86,'Score Data Entry'!$L:$M,2,FALSE),"")</f>
        <v/>
      </c>
      <c r="AG86" s="86" t="str">
        <f>IFERROR(VLOOKUP(AG$1&amp;$B86,'Score Data Entry'!$L:$M,2,FALSE),"")</f>
        <v/>
      </c>
      <c r="AH86" s="86" t="str">
        <f>IFERROR(VLOOKUP(AH$1&amp;$B86,'Score Data Entry'!$L:$M,2,FALSE),"")</f>
        <v/>
      </c>
      <c r="AI86" s="83">
        <v>0</v>
      </c>
      <c r="AJ86" s="83">
        <v>0</v>
      </c>
      <c r="AK86" s="83">
        <v>0</v>
      </c>
      <c r="AL86" s="83">
        <v>0</v>
      </c>
      <c r="AM86" s="83">
        <v>0</v>
      </c>
      <c r="AN86" s="83">
        <v>0</v>
      </c>
      <c r="AO86" s="83">
        <v>0</v>
      </c>
      <c r="AP86" s="83">
        <v>0</v>
      </c>
      <c r="AQ86" s="84">
        <f t="shared" si="4"/>
        <v>0</v>
      </c>
      <c r="AR86" s="85">
        <f t="shared" si="5"/>
        <v>0</v>
      </c>
    </row>
    <row r="87" spans="1:44" x14ac:dyDescent="0.25">
      <c r="A87" s="80" t="str">
        <f>IFERROR(VLOOKUP(B87,Results!A$9:B$123,2,FALSE),"")</f>
        <v/>
      </c>
      <c r="B87" s="87"/>
      <c r="C87" s="86" t="str">
        <f>IFERROR(VLOOKUP(C$1&amp;$B87,'Score Data Entry'!$L:$M,2,FALSE),"")</f>
        <v/>
      </c>
      <c r="D87" s="86" t="str">
        <f>IFERROR(VLOOKUP(D$1&amp;$B87,'Score Data Entry'!$L:$M,2,FALSE),"")</f>
        <v/>
      </c>
      <c r="E87" s="86" t="str">
        <f>IFERROR(VLOOKUP(E$1&amp;$B87,'Score Data Entry'!$L:$M,2,FALSE),"")</f>
        <v/>
      </c>
      <c r="F87" s="86" t="str">
        <f>IFERROR(VLOOKUP(F$1&amp;$B87,'Score Data Entry'!$L:$M,2,FALSE),"")</f>
        <v/>
      </c>
      <c r="G87" s="86" t="str">
        <f>IFERROR(VLOOKUP(G$1&amp;$B87,'Score Data Entry'!$L:$M,2,FALSE),"")</f>
        <v/>
      </c>
      <c r="H87" s="86" t="str">
        <f>IFERROR(VLOOKUP(H$1&amp;$B87,'Score Data Entry'!$L:$M,2,FALSE),"")</f>
        <v/>
      </c>
      <c r="I87" s="86" t="str">
        <f>IFERROR(VLOOKUP(I$1&amp;$B87,'Score Data Entry'!$L:$M,2,FALSE),"")</f>
        <v/>
      </c>
      <c r="J87" s="86" t="str">
        <f>IFERROR(VLOOKUP(J$1&amp;$B87,'Score Data Entry'!$L:$M,2,FALSE),"")</f>
        <v/>
      </c>
      <c r="K87" s="86" t="str">
        <f>IFERROR(VLOOKUP(K$1&amp;$B87,'Score Data Entry'!$L:$M,2,FALSE),"")</f>
        <v/>
      </c>
      <c r="L87" s="86" t="str">
        <f>IFERROR(VLOOKUP(L$1&amp;$B87,'Score Data Entry'!$L:$M,2,FALSE),"")</f>
        <v/>
      </c>
      <c r="M87" s="86" t="str">
        <f>IFERROR(VLOOKUP(M$1&amp;$B87,'Score Data Entry'!$L:$M,2,FALSE),"")</f>
        <v/>
      </c>
      <c r="N87" s="86" t="str">
        <f>IFERROR(VLOOKUP(N$1&amp;$B87,'Score Data Entry'!$L:$M,2,FALSE),"")</f>
        <v/>
      </c>
      <c r="O87" s="86" t="str">
        <f>IFERROR(VLOOKUP(O$1&amp;$B87,'Score Data Entry'!$L:$M,2,FALSE),"")</f>
        <v/>
      </c>
      <c r="P87" s="86" t="str">
        <f>IFERROR(VLOOKUP(P$1&amp;$B87,'Score Data Entry'!$L:$M,2,FALSE),"")</f>
        <v/>
      </c>
      <c r="Q87" s="86" t="str">
        <f>IFERROR(VLOOKUP(Q$1&amp;$B87,'Score Data Entry'!$L:$M,2,FALSE),"")</f>
        <v/>
      </c>
      <c r="R87" s="86" t="str">
        <f>IFERROR(VLOOKUP(R$1&amp;$B87,'Score Data Entry'!$L:$M,2,FALSE),"")</f>
        <v/>
      </c>
      <c r="S87" s="86" t="str">
        <f>IFERROR(VLOOKUP(S$1&amp;$B87,'Score Data Entry'!$L:$M,2,FALSE),"")</f>
        <v/>
      </c>
      <c r="T87" s="86" t="str">
        <f>IFERROR(VLOOKUP(T$1&amp;$B87,'Score Data Entry'!$L:$M,2,FALSE),"")</f>
        <v/>
      </c>
      <c r="U87" s="86" t="str">
        <f>IFERROR(VLOOKUP(U$1&amp;$B87,'Score Data Entry'!$L:$M,2,FALSE),"")</f>
        <v/>
      </c>
      <c r="V87" s="86" t="str">
        <f>IFERROR(VLOOKUP(V$1&amp;$B87,'Score Data Entry'!$L:$M,2,FALSE),"")</f>
        <v/>
      </c>
      <c r="W87" s="86" t="str">
        <f>IFERROR(VLOOKUP(W$1&amp;$B87,'Score Data Entry'!$L:$M,2,FALSE),"")</f>
        <v/>
      </c>
      <c r="X87" s="86" t="str">
        <f>IFERROR(VLOOKUP(X$1&amp;$B87,'Score Data Entry'!$L:$M,2,FALSE),"")</f>
        <v/>
      </c>
      <c r="Y87" s="86" t="str">
        <f>IFERROR(VLOOKUP(Y$1&amp;$B87,'Score Data Entry'!$L:$M,2,FALSE),"")</f>
        <v/>
      </c>
      <c r="Z87" s="86" t="str">
        <f>IFERROR(VLOOKUP(Z$1&amp;$B87,'Score Data Entry'!$L:$M,2,FALSE),"")</f>
        <v/>
      </c>
      <c r="AA87" s="86" t="str">
        <f>IFERROR(VLOOKUP(AA$1&amp;$B87,'Score Data Entry'!$L:$M,2,FALSE),"")</f>
        <v/>
      </c>
      <c r="AB87" s="86" t="str">
        <f>IFERROR(VLOOKUP(AB$1&amp;$B87,'Score Data Entry'!$L:$M,2,FALSE),"")</f>
        <v/>
      </c>
      <c r="AC87" s="86" t="str">
        <f>IFERROR(VLOOKUP(AC$1&amp;$B87,'Score Data Entry'!$L:$M,2,FALSE),"")</f>
        <v/>
      </c>
      <c r="AD87" s="86" t="str">
        <f>IFERROR(VLOOKUP(AD$1&amp;$B87,'Score Data Entry'!$L:$M,2,FALSE),"")</f>
        <v/>
      </c>
      <c r="AE87" s="86" t="str">
        <f>IFERROR(VLOOKUP(AE$1&amp;$B87,'Score Data Entry'!$L:$M,2,FALSE),"")</f>
        <v/>
      </c>
      <c r="AF87" s="86" t="str">
        <f>IFERROR(VLOOKUP(AF$1&amp;$B87,'Score Data Entry'!$L:$M,2,FALSE),"")</f>
        <v/>
      </c>
      <c r="AG87" s="86" t="str">
        <f>IFERROR(VLOOKUP(AG$1&amp;$B87,'Score Data Entry'!$L:$M,2,FALSE),"")</f>
        <v/>
      </c>
      <c r="AH87" s="86" t="str">
        <f>IFERROR(VLOOKUP(AH$1&amp;$B87,'Score Data Entry'!$L:$M,2,FALSE),"")</f>
        <v/>
      </c>
      <c r="AI87" s="83">
        <v>0</v>
      </c>
      <c r="AJ87" s="83">
        <v>0</v>
      </c>
      <c r="AK87" s="83">
        <v>0</v>
      </c>
      <c r="AL87" s="83">
        <v>0</v>
      </c>
      <c r="AM87" s="83">
        <v>0</v>
      </c>
      <c r="AN87" s="83">
        <v>0</v>
      </c>
      <c r="AO87" s="83">
        <v>0</v>
      </c>
      <c r="AP87" s="83">
        <v>0</v>
      </c>
      <c r="AQ87" s="84">
        <f t="shared" si="4"/>
        <v>0</v>
      </c>
      <c r="AR87" s="85">
        <f t="shared" si="5"/>
        <v>0</v>
      </c>
    </row>
    <row r="88" spans="1:44" x14ac:dyDescent="0.25">
      <c r="A88" s="80" t="str">
        <f>IFERROR(VLOOKUP(B88,Results!A$9:B$123,2,FALSE),"")</f>
        <v/>
      </c>
      <c r="B88" s="87"/>
      <c r="C88" s="86" t="str">
        <f>IFERROR(VLOOKUP(C$1&amp;$B88,'Score Data Entry'!$L:$M,2,FALSE),"")</f>
        <v/>
      </c>
      <c r="D88" s="86" t="str">
        <f>IFERROR(VLOOKUP(D$1&amp;$B88,'Score Data Entry'!$L:$M,2,FALSE),"")</f>
        <v/>
      </c>
      <c r="E88" s="86" t="str">
        <f>IFERROR(VLOOKUP(E$1&amp;$B88,'Score Data Entry'!$L:$M,2,FALSE),"")</f>
        <v/>
      </c>
      <c r="F88" s="86" t="str">
        <f>IFERROR(VLOOKUP(F$1&amp;$B88,'Score Data Entry'!$L:$M,2,FALSE),"")</f>
        <v/>
      </c>
      <c r="G88" s="86" t="str">
        <f>IFERROR(VLOOKUP(G$1&amp;$B88,'Score Data Entry'!$L:$M,2,FALSE),"")</f>
        <v/>
      </c>
      <c r="H88" s="86" t="str">
        <f>IFERROR(VLOOKUP(H$1&amp;$B88,'Score Data Entry'!$L:$M,2,FALSE),"")</f>
        <v/>
      </c>
      <c r="I88" s="86" t="str">
        <f>IFERROR(VLOOKUP(I$1&amp;$B88,'Score Data Entry'!$L:$M,2,FALSE),"")</f>
        <v/>
      </c>
      <c r="J88" s="86" t="str">
        <f>IFERROR(VLOOKUP(J$1&amp;$B88,'Score Data Entry'!$L:$M,2,FALSE),"")</f>
        <v/>
      </c>
      <c r="K88" s="86" t="str">
        <f>IFERROR(VLOOKUP(K$1&amp;$B88,'Score Data Entry'!$L:$M,2,FALSE),"")</f>
        <v/>
      </c>
      <c r="L88" s="86" t="str">
        <f>IFERROR(VLOOKUP(L$1&amp;$B88,'Score Data Entry'!$L:$M,2,FALSE),"")</f>
        <v/>
      </c>
      <c r="M88" s="86" t="str">
        <f>IFERROR(VLOOKUP(M$1&amp;$B88,'Score Data Entry'!$L:$M,2,FALSE),"")</f>
        <v/>
      </c>
      <c r="N88" s="86" t="str">
        <f>IFERROR(VLOOKUP(N$1&amp;$B88,'Score Data Entry'!$L:$M,2,FALSE),"")</f>
        <v/>
      </c>
      <c r="O88" s="86" t="str">
        <f>IFERROR(VLOOKUP(O$1&amp;$B88,'Score Data Entry'!$L:$M,2,FALSE),"")</f>
        <v/>
      </c>
      <c r="P88" s="86" t="str">
        <f>IFERROR(VLOOKUP(P$1&amp;$B88,'Score Data Entry'!$L:$M,2,FALSE),"")</f>
        <v/>
      </c>
      <c r="Q88" s="86" t="str">
        <f>IFERROR(VLOOKUP(Q$1&amp;$B88,'Score Data Entry'!$L:$M,2,FALSE),"")</f>
        <v/>
      </c>
      <c r="R88" s="86" t="str">
        <f>IFERROR(VLOOKUP(R$1&amp;$B88,'Score Data Entry'!$L:$M,2,FALSE),"")</f>
        <v/>
      </c>
      <c r="S88" s="86" t="str">
        <f>IFERROR(VLOOKUP(S$1&amp;$B88,'Score Data Entry'!$L:$M,2,FALSE),"")</f>
        <v/>
      </c>
      <c r="T88" s="86" t="str">
        <f>IFERROR(VLOOKUP(T$1&amp;$B88,'Score Data Entry'!$L:$M,2,FALSE),"")</f>
        <v/>
      </c>
      <c r="U88" s="86" t="str">
        <f>IFERROR(VLOOKUP(U$1&amp;$B88,'Score Data Entry'!$L:$M,2,FALSE),"")</f>
        <v/>
      </c>
      <c r="V88" s="86" t="str">
        <f>IFERROR(VLOOKUP(V$1&amp;$B88,'Score Data Entry'!$L:$M,2,FALSE),"")</f>
        <v/>
      </c>
      <c r="W88" s="86" t="str">
        <f>IFERROR(VLOOKUP(W$1&amp;$B88,'Score Data Entry'!$L:$M,2,FALSE),"")</f>
        <v/>
      </c>
      <c r="X88" s="86" t="str">
        <f>IFERROR(VLOOKUP(X$1&amp;$B88,'Score Data Entry'!$L:$M,2,FALSE),"")</f>
        <v/>
      </c>
      <c r="Y88" s="86" t="str">
        <f>IFERROR(VLOOKUP(Y$1&amp;$B88,'Score Data Entry'!$L:$M,2,FALSE),"")</f>
        <v/>
      </c>
      <c r="Z88" s="86" t="str">
        <f>IFERROR(VLOOKUP(Z$1&amp;$B88,'Score Data Entry'!$L:$M,2,FALSE),"")</f>
        <v/>
      </c>
      <c r="AA88" s="86" t="str">
        <f>IFERROR(VLOOKUP(AA$1&amp;$B88,'Score Data Entry'!$L:$M,2,FALSE),"")</f>
        <v/>
      </c>
      <c r="AB88" s="86" t="str">
        <f>IFERROR(VLOOKUP(AB$1&amp;$B88,'Score Data Entry'!$L:$M,2,FALSE),"")</f>
        <v/>
      </c>
      <c r="AC88" s="86" t="str">
        <f>IFERROR(VLOOKUP(AC$1&amp;$B88,'Score Data Entry'!$L:$M,2,FALSE),"")</f>
        <v/>
      </c>
      <c r="AD88" s="86" t="str">
        <f>IFERROR(VLOOKUP(AD$1&amp;$B88,'Score Data Entry'!$L:$M,2,FALSE),"")</f>
        <v/>
      </c>
      <c r="AE88" s="86" t="str">
        <f>IFERROR(VLOOKUP(AE$1&amp;$B88,'Score Data Entry'!$L:$M,2,FALSE),"")</f>
        <v/>
      </c>
      <c r="AF88" s="86" t="str">
        <f>IFERROR(VLOOKUP(AF$1&amp;$B88,'Score Data Entry'!$L:$M,2,FALSE),"")</f>
        <v/>
      </c>
      <c r="AG88" s="86" t="str">
        <f>IFERROR(VLOOKUP(AG$1&amp;$B88,'Score Data Entry'!$L:$M,2,FALSE),"")</f>
        <v/>
      </c>
      <c r="AH88" s="86" t="str">
        <f>IFERROR(VLOOKUP(AH$1&amp;$B88,'Score Data Entry'!$L:$M,2,FALSE),"")</f>
        <v/>
      </c>
      <c r="AI88" s="83">
        <v>0</v>
      </c>
      <c r="AJ88" s="83">
        <v>0</v>
      </c>
      <c r="AK88" s="83">
        <v>0</v>
      </c>
      <c r="AL88" s="83">
        <v>0</v>
      </c>
      <c r="AM88" s="83">
        <v>0</v>
      </c>
      <c r="AN88" s="83">
        <v>0</v>
      </c>
      <c r="AO88" s="83">
        <v>0</v>
      </c>
      <c r="AP88" s="83">
        <v>0</v>
      </c>
      <c r="AQ88" s="84">
        <f t="shared" si="4"/>
        <v>0</v>
      </c>
      <c r="AR88" s="85">
        <f t="shared" si="5"/>
        <v>0</v>
      </c>
    </row>
    <row r="89" spans="1:44" x14ac:dyDescent="0.25">
      <c r="A89" s="80" t="str">
        <f>IFERROR(VLOOKUP(B89,Results!A$9:B$123,2,FALSE),"")</f>
        <v/>
      </c>
      <c r="B89" s="87"/>
      <c r="C89" s="86" t="str">
        <f>IFERROR(VLOOKUP(C$1&amp;$B89,'Score Data Entry'!$L:$M,2,FALSE),"")</f>
        <v/>
      </c>
      <c r="D89" s="86" t="str">
        <f>IFERROR(VLOOKUP(D$1&amp;$B89,'Score Data Entry'!$L:$M,2,FALSE),"")</f>
        <v/>
      </c>
      <c r="E89" s="86" t="str">
        <f>IFERROR(VLOOKUP(E$1&amp;$B89,'Score Data Entry'!$L:$M,2,FALSE),"")</f>
        <v/>
      </c>
      <c r="F89" s="86" t="str">
        <f>IFERROR(VLOOKUP(F$1&amp;$B89,'Score Data Entry'!$L:$M,2,FALSE),"")</f>
        <v/>
      </c>
      <c r="G89" s="86" t="str">
        <f>IFERROR(VLOOKUP(G$1&amp;$B89,'Score Data Entry'!$L:$M,2,FALSE),"")</f>
        <v/>
      </c>
      <c r="H89" s="86" t="str">
        <f>IFERROR(VLOOKUP(H$1&amp;$B89,'Score Data Entry'!$L:$M,2,FALSE),"")</f>
        <v/>
      </c>
      <c r="I89" s="86" t="str">
        <f>IFERROR(VLOOKUP(I$1&amp;$B89,'Score Data Entry'!$L:$M,2,FALSE),"")</f>
        <v/>
      </c>
      <c r="J89" s="86" t="str">
        <f>IFERROR(VLOOKUP(J$1&amp;$B89,'Score Data Entry'!$L:$M,2,FALSE),"")</f>
        <v/>
      </c>
      <c r="K89" s="86" t="str">
        <f>IFERROR(VLOOKUP(K$1&amp;$B89,'Score Data Entry'!$L:$M,2,FALSE),"")</f>
        <v/>
      </c>
      <c r="L89" s="86" t="str">
        <f>IFERROR(VLOOKUP(L$1&amp;$B89,'Score Data Entry'!$L:$M,2,FALSE),"")</f>
        <v/>
      </c>
      <c r="M89" s="86" t="str">
        <f>IFERROR(VLOOKUP(M$1&amp;$B89,'Score Data Entry'!$L:$M,2,FALSE),"")</f>
        <v/>
      </c>
      <c r="N89" s="86" t="str">
        <f>IFERROR(VLOOKUP(N$1&amp;$B89,'Score Data Entry'!$L:$M,2,FALSE),"")</f>
        <v/>
      </c>
      <c r="O89" s="86" t="str">
        <f>IFERROR(VLOOKUP(O$1&amp;$B89,'Score Data Entry'!$L:$M,2,FALSE),"")</f>
        <v/>
      </c>
      <c r="P89" s="86" t="str">
        <f>IFERROR(VLOOKUP(P$1&amp;$B89,'Score Data Entry'!$L:$M,2,FALSE),"")</f>
        <v/>
      </c>
      <c r="Q89" s="86" t="str">
        <f>IFERROR(VLOOKUP(Q$1&amp;$B89,'Score Data Entry'!$L:$M,2,FALSE),"")</f>
        <v/>
      </c>
      <c r="R89" s="86" t="str">
        <f>IFERROR(VLOOKUP(R$1&amp;$B89,'Score Data Entry'!$L:$M,2,FALSE),"")</f>
        <v/>
      </c>
      <c r="S89" s="86" t="str">
        <f>IFERROR(VLOOKUP(S$1&amp;$B89,'Score Data Entry'!$L:$M,2,FALSE),"")</f>
        <v/>
      </c>
      <c r="T89" s="86" t="str">
        <f>IFERROR(VLOOKUP(T$1&amp;$B89,'Score Data Entry'!$L:$M,2,FALSE),"")</f>
        <v/>
      </c>
      <c r="U89" s="86" t="str">
        <f>IFERROR(VLOOKUP(U$1&amp;$B89,'Score Data Entry'!$L:$M,2,FALSE),"")</f>
        <v/>
      </c>
      <c r="V89" s="86" t="str">
        <f>IFERROR(VLOOKUP(V$1&amp;$B89,'Score Data Entry'!$L:$M,2,FALSE),"")</f>
        <v/>
      </c>
      <c r="W89" s="86" t="str">
        <f>IFERROR(VLOOKUP(W$1&amp;$B89,'Score Data Entry'!$L:$M,2,FALSE),"")</f>
        <v/>
      </c>
      <c r="X89" s="86" t="str">
        <f>IFERROR(VLOOKUP(X$1&amp;$B89,'Score Data Entry'!$L:$M,2,FALSE),"")</f>
        <v/>
      </c>
      <c r="Y89" s="86" t="str">
        <f>IFERROR(VLOOKUP(Y$1&amp;$B89,'Score Data Entry'!$L:$M,2,FALSE),"")</f>
        <v/>
      </c>
      <c r="Z89" s="86" t="str">
        <f>IFERROR(VLOOKUP(Z$1&amp;$B89,'Score Data Entry'!$L:$M,2,FALSE),"")</f>
        <v/>
      </c>
      <c r="AA89" s="86" t="str">
        <f>IFERROR(VLOOKUP(AA$1&amp;$B89,'Score Data Entry'!$L:$M,2,FALSE),"")</f>
        <v/>
      </c>
      <c r="AB89" s="86" t="str">
        <f>IFERROR(VLOOKUP(AB$1&amp;$B89,'Score Data Entry'!$L:$M,2,FALSE),"")</f>
        <v/>
      </c>
      <c r="AC89" s="86" t="str">
        <f>IFERROR(VLOOKUP(AC$1&amp;$B89,'Score Data Entry'!$L:$M,2,FALSE),"")</f>
        <v/>
      </c>
      <c r="AD89" s="86" t="str">
        <f>IFERROR(VLOOKUP(AD$1&amp;$B89,'Score Data Entry'!$L:$M,2,FALSE),"")</f>
        <v/>
      </c>
      <c r="AE89" s="86" t="str">
        <f>IFERROR(VLOOKUP(AE$1&amp;$B89,'Score Data Entry'!$L:$M,2,FALSE),"")</f>
        <v/>
      </c>
      <c r="AF89" s="86" t="str">
        <f>IFERROR(VLOOKUP(AF$1&amp;$B89,'Score Data Entry'!$L:$M,2,FALSE),"")</f>
        <v/>
      </c>
      <c r="AG89" s="86" t="str">
        <f>IFERROR(VLOOKUP(AG$1&amp;$B89,'Score Data Entry'!$L:$M,2,FALSE),"")</f>
        <v/>
      </c>
      <c r="AH89" s="86" t="str">
        <f>IFERROR(VLOOKUP(AH$1&amp;$B89,'Score Data Entry'!$L:$M,2,FALSE),"")</f>
        <v/>
      </c>
      <c r="AI89" s="83">
        <v>0</v>
      </c>
      <c r="AJ89" s="83">
        <v>0</v>
      </c>
      <c r="AK89" s="83">
        <v>0</v>
      </c>
      <c r="AL89" s="83">
        <v>0</v>
      </c>
      <c r="AM89" s="83">
        <v>0</v>
      </c>
      <c r="AN89" s="83">
        <v>0</v>
      </c>
      <c r="AO89" s="83">
        <v>0</v>
      </c>
      <c r="AP89" s="83">
        <v>0</v>
      </c>
      <c r="AQ89" s="84">
        <f t="shared" si="4"/>
        <v>0</v>
      </c>
      <c r="AR89" s="85">
        <f t="shared" si="5"/>
        <v>0</v>
      </c>
    </row>
    <row r="90" spans="1:44" ht="15.6" x14ac:dyDescent="0.3">
      <c r="A90" s="91" t="s">
        <v>290</v>
      </c>
      <c r="B90" s="93" t="s">
        <v>414</v>
      </c>
      <c r="C90" s="86" t="str">
        <f>IFERROR(VLOOKUP(C$1&amp;$B90,'Score Data Entry'!$L:$M,2,FALSE),"")</f>
        <v/>
      </c>
      <c r="D90" s="86" t="str">
        <f>IFERROR(VLOOKUP(D$1&amp;$B90,'Score Data Entry'!$L:$M,2,FALSE),"")</f>
        <v/>
      </c>
      <c r="E90" s="86" t="str">
        <f>IFERROR(VLOOKUP(E$1&amp;$B90,'Score Data Entry'!$L:$M,2,FALSE),"")</f>
        <v/>
      </c>
      <c r="F90" s="86" t="str">
        <f>IFERROR(VLOOKUP(F$1&amp;$B90,'Score Data Entry'!$L:$M,2,FALSE),"")</f>
        <v/>
      </c>
      <c r="G90" s="86" t="str">
        <f>IFERROR(VLOOKUP(G$1&amp;$B90,'Score Data Entry'!$L:$M,2,FALSE),"")</f>
        <v/>
      </c>
      <c r="H90" s="86" t="str">
        <f>IFERROR(VLOOKUP(H$1&amp;$B90,'Score Data Entry'!$L:$M,2,FALSE),"")</f>
        <v/>
      </c>
      <c r="I90" s="86" t="str">
        <f>IFERROR(VLOOKUP(I$1&amp;$B90,'Score Data Entry'!$L:$M,2,FALSE),"")</f>
        <v/>
      </c>
      <c r="J90" s="86" t="str">
        <f>IFERROR(VLOOKUP(J$1&amp;$B90,'Score Data Entry'!$L:$M,2,FALSE),"")</f>
        <v/>
      </c>
      <c r="K90" s="86" t="str">
        <f>IFERROR(VLOOKUP(K$1&amp;$B90,'Score Data Entry'!$L:$M,2,FALSE),"")</f>
        <v/>
      </c>
      <c r="L90" s="86" t="str">
        <f>IFERROR(VLOOKUP(L$1&amp;$B90,'Score Data Entry'!$L:$M,2,FALSE),"")</f>
        <v/>
      </c>
      <c r="M90" s="86" t="str">
        <f>IFERROR(VLOOKUP(M$1&amp;$B90,'Score Data Entry'!$L:$M,2,FALSE),"")</f>
        <v/>
      </c>
      <c r="N90" s="86" t="str">
        <f>IFERROR(VLOOKUP(N$1&amp;$B90,'Score Data Entry'!$L:$M,2,FALSE),"")</f>
        <v/>
      </c>
      <c r="O90" s="86" t="str">
        <f>IFERROR(VLOOKUP(O$1&amp;$B90,'Score Data Entry'!$L:$M,2,FALSE),"")</f>
        <v/>
      </c>
      <c r="P90" s="86" t="str">
        <f>IFERROR(VLOOKUP(P$1&amp;$B90,'Score Data Entry'!$L:$M,2,FALSE),"")</f>
        <v/>
      </c>
      <c r="Q90" s="86" t="str">
        <f>IFERROR(VLOOKUP(Q$1&amp;$B90,'Score Data Entry'!$L:$M,2,FALSE),"")</f>
        <v/>
      </c>
      <c r="R90" s="86" t="str">
        <f>IFERROR(VLOOKUP(R$1&amp;$B90,'Score Data Entry'!$L:$M,2,FALSE),"")</f>
        <v/>
      </c>
      <c r="S90" s="86" t="str">
        <f>IFERROR(VLOOKUP(S$1&amp;$B90,'Score Data Entry'!$L:$M,2,FALSE),"")</f>
        <v/>
      </c>
      <c r="T90" s="86" t="str">
        <f>IFERROR(VLOOKUP(T$1&amp;$B90,'Score Data Entry'!$L:$M,2,FALSE),"")</f>
        <v/>
      </c>
      <c r="U90" s="86" t="str">
        <f>IFERROR(VLOOKUP(U$1&amp;$B90,'Score Data Entry'!$L:$M,2,FALSE),"")</f>
        <v/>
      </c>
      <c r="V90" s="86" t="str">
        <f>IFERROR(VLOOKUP(V$1&amp;$B90,'Score Data Entry'!$L:$M,2,FALSE),"")</f>
        <v/>
      </c>
      <c r="W90" s="86" t="str">
        <f>IFERROR(VLOOKUP(W$1&amp;$B90,'Score Data Entry'!$L:$M,2,FALSE),"")</f>
        <v/>
      </c>
      <c r="X90" s="86" t="str">
        <f>IFERROR(VLOOKUP(X$1&amp;$B90,'Score Data Entry'!$L:$M,2,FALSE),"")</f>
        <v/>
      </c>
      <c r="Y90" s="86" t="str">
        <f>IFERROR(VLOOKUP(Y$1&amp;$B90,'Score Data Entry'!$L:$M,2,FALSE),"")</f>
        <v/>
      </c>
      <c r="Z90" s="86" t="str">
        <f>IFERROR(VLOOKUP(Z$1&amp;$B90,'Score Data Entry'!$L:$M,2,FALSE),"")</f>
        <v/>
      </c>
      <c r="AA90" s="86" t="str">
        <f>IFERROR(VLOOKUP(AA$1&amp;$B90,'Score Data Entry'!$L:$M,2,FALSE),"")</f>
        <v/>
      </c>
      <c r="AB90" s="86" t="str">
        <f>IFERROR(VLOOKUP(AB$1&amp;$B90,'Score Data Entry'!$L:$M,2,FALSE),"")</f>
        <v/>
      </c>
      <c r="AC90" s="86" t="str">
        <f>IFERROR(VLOOKUP(AC$1&amp;$B90,'Score Data Entry'!$L:$M,2,FALSE),"")</f>
        <v/>
      </c>
      <c r="AD90" s="86" t="str">
        <f>IFERROR(VLOOKUP(AD$1&amp;$B90,'Score Data Entry'!$L:$M,2,FALSE),"")</f>
        <v/>
      </c>
      <c r="AE90" s="86" t="str">
        <f>IFERROR(VLOOKUP(AE$1&amp;$B90,'Score Data Entry'!$L:$M,2,FALSE),"")</f>
        <v/>
      </c>
      <c r="AF90" s="86" t="str">
        <f>IFERROR(VLOOKUP(AF$1&amp;$B90,'Score Data Entry'!$L:$M,2,FALSE),"")</f>
        <v/>
      </c>
      <c r="AG90" s="86" t="str">
        <f>IFERROR(VLOOKUP(AG$1&amp;$B90,'Score Data Entry'!$L:$M,2,FALSE),"")</f>
        <v/>
      </c>
      <c r="AH90" s="86" t="str">
        <f>IFERROR(VLOOKUP(AH$1&amp;$B90,'Score Data Entry'!$L:$M,2,FALSE),"")</f>
        <v/>
      </c>
      <c r="AI90" s="83">
        <v>0</v>
      </c>
      <c r="AJ90" s="83">
        <v>0</v>
      </c>
      <c r="AK90" s="83">
        <v>0</v>
      </c>
      <c r="AL90" s="83">
        <v>0</v>
      </c>
      <c r="AM90" s="83">
        <v>0</v>
      </c>
      <c r="AN90" s="83">
        <v>0</v>
      </c>
      <c r="AO90" s="83">
        <v>0</v>
      </c>
      <c r="AP90" s="83">
        <v>0</v>
      </c>
      <c r="AQ90" s="84">
        <f t="shared" si="4"/>
        <v>0</v>
      </c>
      <c r="AR90" s="85">
        <f t="shared" si="5"/>
        <v>0</v>
      </c>
    </row>
    <row r="91" spans="1:44" ht="15.6" x14ac:dyDescent="0.3">
      <c r="A91" s="91" t="s">
        <v>255</v>
      </c>
      <c r="B91" s="93" t="s">
        <v>415</v>
      </c>
      <c r="C91" s="86" t="str">
        <f>IFERROR(VLOOKUP(C$1&amp;$B91,'Score Data Entry'!$L:$M,2,FALSE),"")</f>
        <v/>
      </c>
      <c r="D91" s="86" t="str">
        <f>IFERROR(VLOOKUP(D$1&amp;$B91,'Score Data Entry'!$L:$M,2,FALSE),"")</f>
        <v/>
      </c>
      <c r="E91" s="86" t="str">
        <f>IFERROR(VLOOKUP(E$1&amp;$B91,'Score Data Entry'!$L:$M,2,FALSE),"")</f>
        <v/>
      </c>
      <c r="F91" s="86" t="str">
        <f>IFERROR(VLOOKUP(F$1&amp;$B91,'Score Data Entry'!$L:$M,2,FALSE),"")</f>
        <v/>
      </c>
      <c r="G91" s="86" t="str">
        <f>IFERROR(VLOOKUP(G$1&amp;$B91,'Score Data Entry'!$L:$M,2,FALSE),"")</f>
        <v/>
      </c>
      <c r="H91" s="86" t="str">
        <f>IFERROR(VLOOKUP(H$1&amp;$B91,'Score Data Entry'!$L:$M,2,FALSE),"")</f>
        <v/>
      </c>
      <c r="I91" s="86" t="str">
        <f>IFERROR(VLOOKUP(I$1&amp;$B91,'Score Data Entry'!$L:$M,2,FALSE),"")</f>
        <v/>
      </c>
      <c r="J91" s="86" t="str">
        <f>IFERROR(VLOOKUP(J$1&amp;$B91,'Score Data Entry'!$L:$M,2,FALSE),"")</f>
        <v/>
      </c>
      <c r="K91" s="86" t="str">
        <f>IFERROR(VLOOKUP(K$1&amp;$B91,'Score Data Entry'!$L:$M,2,FALSE),"")</f>
        <v/>
      </c>
      <c r="L91" s="86" t="str">
        <f>IFERROR(VLOOKUP(L$1&amp;$B91,'Score Data Entry'!$L:$M,2,FALSE),"")</f>
        <v/>
      </c>
      <c r="M91" s="86" t="str">
        <f>IFERROR(VLOOKUP(M$1&amp;$B91,'Score Data Entry'!$L:$M,2,FALSE),"")</f>
        <v/>
      </c>
      <c r="N91" s="86" t="str">
        <f>IFERROR(VLOOKUP(N$1&amp;$B91,'Score Data Entry'!$L:$M,2,FALSE),"")</f>
        <v/>
      </c>
      <c r="O91" s="86" t="str">
        <f>IFERROR(VLOOKUP(O$1&amp;$B91,'Score Data Entry'!$L:$M,2,FALSE),"")</f>
        <v/>
      </c>
      <c r="P91" s="86" t="str">
        <f>IFERROR(VLOOKUP(P$1&amp;$B91,'Score Data Entry'!$L:$M,2,FALSE),"")</f>
        <v/>
      </c>
      <c r="Q91" s="86" t="str">
        <f>IFERROR(VLOOKUP(Q$1&amp;$B91,'Score Data Entry'!$L:$M,2,FALSE),"")</f>
        <v/>
      </c>
      <c r="R91" s="86" t="str">
        <f>IFERROR(VLOOKUP(R$1&amp;$B91,'Score Data Entry'!$L:$M,2,FALSE),"")</f>
        <v/>
      </c>
      <c r="S91" s="86" t="str">
        <f>IFERROR(VLOOKUP(S$1&amp;$B91,'Score Data Entry'!$L:$M,2,FALSE),"")</f>
        <v/>
      </c>
      <c r="T91" s="86" t="str">
        <f>IFERROR(VLOOKUP(T$1&amp;$B91,'Score Data Entry'!$L:$M,2,FALSE),"")</f>
        <v/>
      </c>
      <c r="U91" s="86" t="str">
        <f>IFERROR(VLOOKUP(U$1&amp;$B91,'Score Data Entry'!$L:$M,2,FALSE),"")</f>
        <v/>
      </c>
      <c r="V91" s="86" t="str">
        <f>IFERROR(VLOOKUP(V$1&amp;$B91,'Score Data Entry'!$L:$M,2,FALSE),"")</f>
        <v/>
      </c>
      <c r="W91" s="86" t="str">
        <f>IFERROR(VLOOKUP(W$1&amp;$B91,'Score Data Entry'!$L:$M,2,FALSE),"")</f>
        <v/>
      </c>
      <c r="X91" s="86" t="str">
        <f>IFERROR(VLOOKUP(X$1&amp;$B91,'Score Data Entry'!$L:$M,2,FALSE),"")</f>
        <v/>
      </c>
      <c r="Y91" s="86" t="str">
        <f>IFERROR(VLOOKUP(Y$1&amp;$B91,'Score Data Entry'!$L:$M,2,FALSE),"")</f>
        <v/>
      </c>
      <c r="Z91" s="86" t="str">
        <f>IFERROR(VLOOKUP(Z$1&amp;$B91,'Score Data Entry'!$L:$M,2,FALSE),"")</f>
        <v/>
      </c>
      <c r="AA91" s="86" t="str">
        <f>IFERROR(VLOOKUP(AA$1&amp;$B91,'Score Data Entry'!$L:$M,2,FALSE),"")</f>
        <v/>
      </c>
      <c r="AB91" s="86" t="str">
        <f>IFERROR(VLOOKUP(AB$1&amp;$B91,'Score Data Entry'!$L:$M,2,FALSE),"")</f>
        <v/>
      </c>
      <c r="AC91" s="86" t="str">
        <f>IFERROR(VLOOKUP(AC$1&amp;$B91,'Score Data Entry'!$L:$M,2,FALSE),"")</f>
        <v/>
      </c>
      <c r="AD91" s="86" t="str">
        <f>IFERROR(VLOOKUP(AD$1&amp;$B91,'Score Data Entry'!$L:$M,2,FALSE),"")</f>
        <v/>
      </c>
      <c r="AE91" s="86" t="str">
        <f>IFERROR(VLOOKUP(AE$1&amp;$B91,'Score Data Entry'!$L:$M,2,FALSE),"")</f>
        <v/>
      </c>
      <c r="AF91" s="86" t="str">
        <f>IFERROR(VLOOKUP(AF$1&amp;$B91,'Score Data Entry'!$L:$M,2,FALSE),"")</f>
        <v/>
      </c>
      <c r="AG91" s="86" t="str">
        <f>IFERROR(VLOOKUP(AG$1&amp;$B91,'Score Data Entry'!$L:$M,2,FALSE),"")</f>
        <v/>
      </c>
      <c r="AH91" s="86" t="str">
        <f>IFERROR(VLOOKUP(AH$1&amp;$B91,'Score Data Entry'!$L:$M,2,FALSE),"")</f>
        <v/>
      </c>
      <c r="AI91" s="83">
        <v>0</v>
      </c>
      <c r="AJ91" s="83">
        <v>0</v>
      </c>
      <c r="AK91" s="83">
        <v>0</v>
      </c>
      <c r="AL91" s="83">
        <v>0</v>
      </c>
      <c r="AM91" s="83">
        <v>0</v>
      </c>
      <c r="AN91" s="83">
        <v>0</v>
      </c>
      <c r="AO91" s="83">
        <v>0</v>
      </c>
      <c r="AP91" s="83">
        <v>0</v>
      </c>
      <c r="AQ91" s="84">
        <f t="shared" si="4"/>
        <v>0</v>
      </c>
      <c r="AR91" s="85">
        <f t="shared" si="5"/>
        <v>0</v>
      </c>
    </row>
    <row r="92" spans="1:44" ht="15.6" x14ac:dyDescent="0.3">
      <c r="A92" s="91" t="s">
        <v>291</v>
      </c>
      <c r="B92" s="93" t="s">
        <v>416</v>
      </c>
      <c r="C92" s="86" t="str">
        <f>IFERROR(VLOOKUP(C$1&amp;$B92,'Score Data Entry'!$L:$M,2,FALSE),"")</f>
        <v/>
      </c>
      <c r="D92" s="86" t="str">
        <f>IFERROR(VLOOKUP(D$1&amp;$B92,'Score Data Entry'!$L:$M,2,FALSE),"")</f>
        <v/>
      </c>
      <c r="E92" s="86" t="str">
        <f>IFERROR(VLOOKUP(E$1&amp;$B92,'Score Data Entry'!$L:$M,2,FALSE),"")</f>
        <v/>
      </c>
      <c r="F92" s="86" t="str">
        <f>IFERROR(VLOOKUP(F$1&amp;$B92,'Score Data Entry'!$L:$M,2,FALSE),"")</f>
        <v/>
      </c>
      <c r="G92" s="86" t="str">
        <f>IFERROR(VLOOKUP(G$1&amp;$B92,'Score Data Entry'!$L:$M,2,FALSE),"")</f>
        <v/>
      </c>
      <c r="H92" s="86" t="str">
        <f>IFERROR(VLOOKUP(H$1&amp;$B92,'Score Data Entry'!$L:$M,2,FALSE),"")</f>
        <v/>
      </c>
      <c r="I92" s="86" t="str">
        <f>IFERROR(VLOOKUP(I$1&amp;$B92,'Score Data Entry'!$L:$M,2,FALSE),"")</f>
        <v/>
      </c>
      <c r="J92" s="86" t="str">
        <f>IFERROR(VLOOKUP(J$1&amp;$B92,'Score Data Entry'!$L:$M,2,FALSE),"")</f>
        <v/>
      </c>
      <c r="K92" s="86" t="str">
        <f>IFERROR(VLOOKUP(K$1&amp;$B92,'Score Data Entry'!$L:$M,2,FALSE),"")</f>
        <v/>
      </c>
      <c r="L92" s="86" t="str">
        <f>IFERROR(VLOOKUP(L$1&amp;$B92,'Score Data Entry'!$L:$M,2,FALSE),"")</f>
        <v/>
      </c>
      <c r="M92" s="86" t="str">
        <f>IFERROR(VLOOKUP(M$1&amp;$B92,'Score Data Entry'!$L:$M,2,FALSE),"")</f>
        <v/>
      </c>
      <c r="N92" s="86" t="str">
        <f>IFERROR(VLOOKUP(N$1&amp;$B92,'Score Data Entry'!$L:$M,2,FALSE),"")</f>
        <v/>
      </c>
      <c r="O92" s="86" t="str">
        <f>IFERROR(VLOOKUP(O$1&amp;$B92,'Score Data Entry'!$L:$M,2,FALSE),"")</f>
        <v/>
      </c>
      <c r="P92" s="86" t="str">
        <f>IFERROR(VLOOKUP(P$1&amp;$B92,'Score Data Entry'!$L:$M,2,FALSE),"")</f>
        <v/>
      </c>
      <c r="Q92" s="86" t="str">
        <f>IFERROR(VLOOKUP(Q$1&amp;$B92,'Score Data Entry'!$L:$M,2,FALSE),"")</f>
        <v/>
      </c>
      <c r="R92" s="86" t="str">
        <f>IFERROR(VLOOKUP(R$1&amp;$B92,'Score Data Entry'!$L:$M,2,FALSE),"")</f>
        <v/>
      </c>
      <c r="S92" s="86" t="str">
        <f>IFERROR(VLOOKUP(S$1&amp;$B92,'Score Data Entry'!$L:$M,2,FALSE),"")</f>
        <v/>
      </c>
      <c r="T92" s="86" t="str">
        <f>IFERROR(VLOOKUP(T$1&amp;$B92,'Score Data Entry'!$L:$M,2,FALSE),"")</f>
        <v/>
      </c>
      <c r="U92" s="86" t="str">
        <f>IFERROR(VLOOKUP(U$1&amp;$B92,'Score Data Entry'!$L:$M,2,FALSE),"")</f>
        <v/>
      </c>
      <c r="V92" s="86" t="str">
        <f>IFERROR(VLOOKUP(V$1&amp;$B92,'Score Data Entry'!$L:$M,2,FALSE),"")</f>
        <v/>
      </c>
      <c r="W92" s="86" t="str">
        <f>IFERROR(VLOOKUP(W$1&amp;$B92,'Score Data Entry'!$L:$M,2,FALSE),"")</f>
        <v/>
      </c>
      <c r="X92" s="86" t="str">
        <f>IFERROR(VLOOKUP(X$1&amp;$B92,'Score Data Entry'!$L:$M,2,FALSE),"")</f>
        <v/>
      </c>
      <c r="Y92" s="86" t="str">
        <f>IFERROR(VLOOKUP(Y$1&amp;$B92,'Score Data Entry'!$L:$M,2,FALSE),"")</f>
        <v/>
      </c>
      <c r="Z92" s="86" t="str">
        <f>IFERROR(VLOOKUP(Z$1&amp;$B92,'Score Data Entry'!$L:$M,2,FALSE),"")</f>
        <v/>
      </c>
      <c r="AA92" s="86" t="str">
        <f>IFERROR(VLOOKUP(AA$1&amp;$B92,'Score Data Entry'!$L:$M,2,FALSE),"")</f>
        <v/>
      </c>
      <c r="AB92" s="86" t="str">
        <f>IFERROR(VLOOKUP(AB$1&amp;$B92,'Score Data Entry'!$L:$M,2,FALSE),"")</f>
        <v/>
      </c>
      <c r="AC92" s="86" t="str">
        <f>IFERROR(VLOOKUP(AC$1&amp;$B92,'Score Data Entry'!$L:$M,2,FALSE),"")</f>
        <v/>
      </c>
      <c r="AD92" s="86" t="str">
        <f>IFERROR(VLOOKUP(AD$1&amp;$B92,'Score Data Entry'!$L:$M,2,FALSE),"")</f>
        <v/>
      </c>
      <c r="AE92" s="86" t="str">
        <f>IFERROR(VLOOKUP(AE$1&amp;$B92,'Score Data Entry'!$L:$M,2,FALSE),"")</f>
        <v/>
      </c>
      <c r="AF92" s="86" t="str">
        <f>IFERROR(VLOOKUP(AF$1&amp;$B92,'Score Data Entry'!$L:$M,2,FALSE),"")</f>
        <v/>
      </c>
      <c r="AG92" s="86" t="str">
        <f>IFERROR(VLOOKUP(AG$1&amp;$B92,'Score Data Entry'!$L:$M,2,FALSE),"")</f>
        <v/>
      </c>
      <c r="AH92" s="86" t="str">
        <f>IFERROR(VLOOKUP(AH$1&amp;$B92,'Score Data Entry'!$L:$M,2,FALSE),"")</f>
        <v/>
      </c>
      <c r="AI92" s="83">
        <v>0</v>
      </c>
      <c r="AJ92" s="83">
        <v>0</v>
      </c>
      <c r="AK92" s="83">
        <v>0</v>
      </c>
      <c r="AL92" s="83">
        <v>0</v>
      </c>
      <c r="AM92" s="83">
        <v>0</v>
      </c>
      <c r="AN92" s="83">
        <v>0</v>
      </c>
      <c r="AO92" s="83">
        <v>0</v>
      </c>
      <c r="AP92" s="83">
        <v>0</v>
      </c>
      <c r="AQ92" s="84">
        <f t="shared" si="4"/>
        <v>0</v>
      </c>
      <c r="AR92" s="85">
        <f t="shared" si="5"/>
        <v>0</v>
      </c>
    </row>
    <row r="93" spans="1:44" ht="15.6" x14ac:dyDescent="0.3">
      <c r="A93" s="91" t="s">
        <v>292</v>
      </c>
      <c r="B93" s="93" t="s">
        <v>417</v>
      </c>
      <c r="C93" s="86" t="str">
        <f>IFERROR(VLOOKUP(C$1&amp;$B93,'Score Data Entry'!$L:$M,2,FALSE),"")</f>
        <v/>
      </c>
      <c r="D93" s="86" t="str">
        <f>IFERROR(VLOOKUP(D$1&amp;$B93,'Score Data Entry'!$L:$M,2,FALSE),"")</f>
        <v/>
      </c>
      <c r="E93" s="86" t="str">
        <f>IFERROR(VLOOKUP(E$1&amp;$B93,'Score Data Entry'!$L:$M,2,FALSE),"")</f>
        <v/>
      </c>
      <c r="F93" s="86" t="str">
        <f>IFERROR(VLOOKUP(F$1&amp;$B93,'Score Data Entry'!$L:$M,2,FALSE),"")</f>
        <v/>
      </c>
      <c r="G93" s="86" t="str">
        <f>IFERROR(VLOOKUP(G$1&amp;$B93,'Score Data Entry'!$L:$M,2,FALSE),"")</f>
        <v/>
      </c>
      <c r="H93" s="86" t="str">
        <f>IFERROR(VLOOKUP(H$1&amp;$B93,'Score Data Entry'!$L:$M,2,FALSE),"")</f>
        <v/>
      </c>
      <c r="I93" s="86" t="str">
        <f>IFERROR(VLOOKUP(I$1&amp;$B93,'Score Data Entry'!$L:$M,2,FALSE),"")</f>
        <v/>
      </c>
      <c r="J93" s="86" t="str">
        <f>IFERROR(VLOOKUP(J$1&amp;$B93,'Score Data Entry'!$L:$M,2,FALSE),"")</f>
        <v/>
      </c>
      <c r="K93" s="86" t="str">
        <f>IFERROR(VLOOKUP(K$1&amp;$B93,'Score Data Entry'!$L:$M,2,FALSE),"")</f>
        <v/>
      </c>
      <c r="L93" s="86" t="str">
        <f>IFERROR(VLOOKUP(L$1&amp;$B93,'Score Data Entry'!$L:$M,2,FALSE),"")</f>
        <v/>
      </c>
      <c r="M93" s="86" t="str">
        <f>IFERROR(VLOOKUP(M$1&amp;$B93,'Score Data Entry'!$L:$M,2,FALSE),"")</f>
        <v/>
      </c>
      <c r="N93" s="86" t="str">
        <f>IFERROR(VLOOKUP(N$1&amp;$B93,'Score Data Entry'!$L:$M,2,FALSE),"")</f>
        <v/>
      </c>
      <c r="O93" s="86" t="str">
        <f>IFERROR(VLOOKUP(O$1&amp;$B93,'Score Data Entry'!$L:$M,2,FALSE),"")</f>
        <v/>
      </c>
      <c r="P93" s="86" t="str">
        <f>IFERROR(VLOOKUP(P$1&amp;$B93,'Score Data Entry'!$L:$M,2,FALSE),"")</f>
        <v/>
      </c>
      <c r="Q93" s="86" t="str">
        <f>IFERROR(VLOOKUP(Q$1&amp;$B93,'Score Data Entry'!$L:$M,2,FALSE),"")</f>
        <v/>
      </c>
      <c r="R93" s="86" t="str">
        <f>IFERROR(VLOOKUP(R$1&amp;$B93,'Score Data Entry'!$L:$M,2,FALSE),"")</f>
        <v/>
      </c>
      <c r="S93" s="86" t="str">
        <f>IFERROR(VLOOKUP(S$1&amp;$B93,'Score Data Entry'!$L:$M,2,FALSE),"")</f>
        <v/>
      </c>
      <c r="T93" s="86" t="str">
        <f>IFERROR(VLOOKUP(T$1&amp;$B93,'Score Data Entry'!$L:$M,2,FALSE),"")</f>
        <v/>
      </c>
      <c r="U93" s="86" t="str">
        <f>IFERROR(VLOOKUP(U$1&amp;$B93,'Score Data Entry'!$L:$M,2,FALSE),"")</f>
        <v/>
      </c>
      <c r="V93" s="86" t="str">
        <f>IFERROR(VLOOKUP(V$1&amp;$B93,'Score Data Entry'!$L:$M,2,FALSE),"")</f>
        <v/>
      </c>
      <c r="W93" s="86" t="str">
        <f>IFERROR(VLOOKUP(W$1&amp;$B93,'Score Data Entry'!$L:$M,2,FALSE),"")</f>
        <v/>
      </c>
      <c r="X93" s="86" t="str">
        <f>IFERROR(VLOOKUP(X$1&amp;$B93,'Score Data Entry'!$L:$M,2,FALSE),"")</f>
        <v/>
      </c>
      <c r="Y93" s="86" t="str">
        <f>IFERROR(VLOOKUP(Y$1&amp;$B93,'Score Data Entry'!$L:$M,2,FALSE),"")</f>
        <v/>
      </c>
      <c r="Z93" s="86" t="str">
        <f>IFERROR(VLOOKUP(Z$1&amp;$B93,'Score Data Entry'!$L:$M,2,FALSE),"")</f>
        <v/>
      </c>
      <c r="AA93" s="86" t="str">
        <f>IFERROR(VLOOKUP(AA$1&amp;$B93,'Score Data Entry'!$L:$M,2,FALSE),"")</f>
        <v/>
      </c>
      <c r="AB93" s="86" t="str">
        <f>IFERROR(VLOOKUP(AB$1&amp;$B93,'Score Data Entry'!$L:$M,2,FALSE),"")</f>
        <v/>
      </c>
      <c r="AC93" s="86" t="str">
        <f>IFERROR(VLOOKUP(AC$1&amp;$B93,'Score Data Entry'!$L:$M,2,FALSE),"")</f>
        <v/>
      </c>
      <c r="AD93" s="86" t="str">
        <f>IFERROR(VLOOKUP(AD$1&amp;$B93,'Score Data Entry'!$L:$M,2,FALSE),"")</f>
        <v/>
      </c>
      <c r="AE93" s="86" t="str">
        <f>IFERROR(VLOOKUP(AE$1&amp;$B93,'Score Data Entry'!$L:$M,2,FALSE),"")</f>
        <v/>
      </c>
      <c r="AF93" s="86" t="str">
        <f>IFERROR(VLOOKUP(AF$1&amp;$B93,'Score Data Entry'!$L:$M,2,FALSE),"")</f>
        <v/>
      </c>
      <c r="AG93" s="86" t="str">
        <f>IFERROR(VLOOKUP(AG$1&amp;$B93,'Score Data Entry'!$L:$M,2,FALSE),"")</f>
        <v/>
      </c>
      <c r="AH93" s="86" t="str">
        <f>IFERROR(VLOOKUP(AH$1&amp;$B93,'Score Data Entry'!$L:$M,2,FALSE),"")</f>
        <v/>
      </c>
      <c r="AI93" s="83">
        <v>0</v>
      </c>
      <c r="AJ93" s="83">
        <v>0</v>
      </c>
      <c r="AK93" s="83">
        <v>0</v>
      </c>
      <c r="AL93" s="83">
        <v>0</v>
      </c>
      <c r="AM93" s="83">
        <v>0</v>
      </c>
      <c r="AN93" s="83">
        <v>0</v>
      </c>
      <c r="AO93" s="83">
        <v>0</v>
      </c>
      <c r="AP93" s="83">
        <v>0</v>
      </c>
      <c r="AQ93" s="84">
        <f t="shared" si="4"/>
        <v>0</v>
      </c>
      <c r="AR93" s="85">
        <f t="shared" si="5"/>
        <v>0</v>
      </c>
    </row>
    <row r="94" spans="1:44" ht="15.6" x14ac:dyDescent="0.3">
      <c r="A94" s="91" t="s">
        <v>293</v>
      </c>
      <c r="B94" s="93" t="s">
        <v>418</v>
      </c>
      <c r="C94" s="86" t="str">
        <f>IFERROR(VLOOKUP(C$1&amp;$B94,'Score Data Entry'!$L:$M,2,FALSE),"")</f>
        <v/>
      </c>
      <c r="D94" s="86" t="str">
        <f>IFERROR(VLOOKUP(D$1&amp;$B94,'Score Data Entry'!$L:$M,2,FALSE),"")</f>
        <v/>
      </c>
      <c r="E94" s="86" t="str">
        <f>IFERROR(VLOOKUP(E$1&amp;$B94,'Score Data Entry'!$L:$M,2,FALSE),"")</f>
        <v/>
      </c>
      <c r="F94" s="86" t="str">
        <f>IFERROR(VLOOKUP(F$1&amp;$B94,'Score Data Entry'!$L:$M,2,FALSE),"")</f>
        <v/>
      </c>
      <c r="G94" s="86" t="str">
        <f>IFERROR(VLOOKUP(G$1&amp;$B94,'Score Data Entry'!$L:$M,2,FALSE),"")</f>
        <v/>
      </c>
      <c r="H94" s="86" t="str">
        <f>IFERROR(VLOOKUP(H$1&amp;$B94,'Score Data Entry'!$L:$M,2,FALSE),"")</f>
        <v/>
      </c>
      <c r="I94" s="86" t="str">
        <f>IFERROR(VLOOKUP(I$1&amp;$B94,'Score Data Entry'!$L:$M,2,FALSE),"")</f>
        <v/>
      </c>
      <c r="J94" s="86" t="str">
        <f>IFERROR(VLOOKUP(J$1&amp;$B94,'Score Data Entry'!$L:$M,2,FALSE),"")</f>
        <v/>
      </c>
      <c r="K94" s="86" t="str">
        <f>IFERROR(VLOOKUP(K$1&amp;$B94,'Score Data Entry'!$L:$M,2,FALSE),"")</f>
        <v/>
      </c>
      <c r="L94" s="86" t="str">
        <f>IFERROR(VLOOKUP(L$1&amp;$B94,'Score Data Entry'!$L:$M,2,FALSE),"")</f>
        <v/>
      </c>
      <c r="M94" s="86" t="str">
        <f>IFERROR(VLOOKUP(M$1&amp;$B94,'Score Data Entry'!$L:$M,2,FALSE),"")</f>
        <v/>
      </c>
      <c r="N94" s="86" t="str">
        <f>IFERROR(VLOOKUP(N$1&amp;$B94,'Score Data Entry'!$L:$M,2,FALSE),"")</f>
        <v/>
      </c>
      <c r="O94" s="86" t="str">
        <f>IFERROR(VLOOKUP(O$1&amp;$B94,'Score Data Entry'!$L:$M,2,FALSE),"")</f>
        <v/>
      </c>
      <c r="P94" s="86" t="str">
        <f>IFERROR(VLOOKUP(P$1&amp;$B94,'Score Data Entry'!$L:$M,2,FALSE),"")</f>
        <v/>
      </c>
      <c r="Q94" s="86" t="str">
        <f>IFERROR(VLOOKUP(Q$1&amp;$B94,'Score Data Entry'!$L:$M,2,FALSE),"")</f>
        <v/>
      </c>
      <c r="R94" s="86" t="str">
        <f>IFERROR(VLOOKUP(R$1&amp;$B94,'Score Data Entry'!$L:$M,2,FALSE),"")</f>
        <v/>
      </c>
      <c r="S94" s="86" t="str">
        <f>IFERROR(VLOOKUP(S$1&amp;$B94,'Score Data Entry'!$L:$M,2,FALSE),"")</f>
        <v/>
      </c>
      <c r="T94" s="86" t="str">
        <f>IFERROR(VLOOKUP(T$1&amp;$B94,'Score Data Entry'!$L:$M,2,FALSE),"")</f>
        <v/>
      </c>
      <c r="U94" s="86" t="str">
        <f>IFERROR(VLOOKUP(U$1&amp;$B94,'Score Data Entry'!$L:$M,2,FALSE),"")</f>
        <v/>
      </c>
      <c r="V94" s="86" t="str">
        <f>IFERROR(VLOOKUP(V$1&amp;$B94,'Score Data Entry'!$L:$M,2,FALSE),"")</f>
        <v/>
      </c>
      <c r="W94" s="86" t="str">
        <f>IFERROR(VLOOKUP(W$1&amp;$B94,'Score Data Entry'!$L:$M,2,FALSE),"")</f>
        <v/>
      </c>
      <c r="X94" s="86" t="str">
        <f>IFERROR(VLOOKUP(X$1&amp;$B94,'Score Data Entry'!$L:$M,2,FALSE),"")</f>
        <v/>
      </c>
      <c r="Y94" s="86" t="str">
        <f>IFERROR(VLOOKUP(Y$1&amp;$B94,'Score Data Entry'!$L:$M,2,FALSE),"")</f>
        <v/>
      </c>
      <c r="Z94" s="86" t="str">
        <f>IFERROR(VLOOKUP(Z$1&amp;$B94,'Score Data Entry'!$L:$M,2,FALSE),"")</f>
        <v/>
      </c>
      <c r="AA94" s="86" t="str">
        <f>IFERROR(VLOOKUP(AA$1&amp;$B94,'Score Data Entry'!$L:$M,2,FALSE),"")</f>
        <v/>
      </c>
      <c r="AB94" s="86" t="str">
        <f>IFERROR(VLOOKUP(AB$1&amp;$B94,'Score Data Entry'!$L:$M,2,FALSE),"")</f>
        <v/>
      </c>
      <c r="AC94" s="86" t="str">
        <f>IFERROR(VLOOKUP(AC$1&amp;$B94,'Score Data Entry'!$L:$M,2,FALSE),"")</f>
        <v/>
      </c>
      <c r="AD94" s="86" t="str">
        <f>IFERROR(VLOOKUP(AD$1&amp;$B94,'Score Data Entry'!$L:$M,2,FALSE),"")</f>
        <v/>
      </c>
      <c r="AE94" s="86" t="str">
        <f>IFERROR(VLOOKUP(AE$1&amp;$B94,'Score Data Entry'!$L:$M,2,FALSE),"")</f>
        <v/>
      </c>
      <c r="AF94" s="86" t="str">
        <f>IFERROR(VLOOKUP(AF$1&amp;$B94,'Score Data Entry'!$L:$M,2,FALSE),"")</f>
        <v/>
      </c>
      <c r="AG94" s="86" t="str">
        <f>IFERROR(VLOOKUP(AG$1&amp;$B94,'Score Data Entry'!$L:$M,2,FALSE),"")</f>
        <v/>
      </c>
      <c r="AH94" s="86" t="str">
        <f>IFERROR(VLOOKUP(AH$1&amp;$B94,'Score Data Entry'!$L:$M,2,FALSE),"")</f>
        <v/>
      </c>
      <c r="AI94" s="83">
        <v>0</v>
      </c>
      <c r="AJ94" s="83">
        <v>0</v>
      </c>
      <c r="AK94" s="83">
        <v>0</v>
      </c>
      <c r="AL94" s="83">
        <v>0</v>
      </c>
      <c r="AM94" s="83">
        <v>0</v>
      </c>
      <c r="AN94" s="83">
        <v>0</v>
      </c>
      <c r="AO94" s="83">
        <v>0</v>
      </c>
      <c r="AP94" s="83">
        <v>0</v>
      </c>
      <c r="AQ94" s="84">
        <f t="shared" si="4"/>
        <v>0</v>
      </c>
      <c r="AR94" s="85">
        <f t="shared" si="5"/>
        <v>0</v>
      </c>
    </row>
    <row r="95" spans="1:44" ht="15.6" x14ac:dyDescent="0.3">
      <c r="A95" s="91" t="s">
        <v>256</v>
      </c>
      <c r="B95" s="93" t="s">
        <v>420</v>
      </c>
      <c r="C95" s="86" t="str">
        <f>IFERROR(VLOOKUP(C$1&amp;$B95,'Score Data Entry'!$L:$M,2,FALSE),"")</f>
        <v/>
      </c>
      <c r="D95" s="86" t="str">
        <f>IFERROR(VLOOKUP(D$1&amp;$B95,'Score Data Entry'!$L:$M,2,FALSE),"")</f>
        <v/>
      </c>
      <c r="E95" s="86" t="str">
        <f>IFERROR(VLOOKUP(E$1&amp;$B95,'Score Data Entry'!$L:$M,2,FALSE),"")</f>
        <v/>
      </c>
      <c r="F95" s="86" t="str">
        <f>IFERROR(VLOOKUP(F$1&amp;$B95,'Score Data Entry'!$L:$M,2,FALSE),"")</f>
        <v/>
      </c>
      <c r="G95" s="86" t="str">
        <f>IFERROR(VLOOKUP(G$1&amp;$B95,'Score Data Entry'!$L:$M,2,FALSE),"")</f>
        <v/>
      </c>
      <c r="H95" s="86" t="str">
        <f>IFERROR(VLOOKUP(H$1&amp;$B95,'Score Data Entry'!$L:$M,2,FALSE),"")</f>
        <v/>
      </c>
      <c r="I95" s="86" t="str">
        <f>IFERROR(VLOOKUP(I$1&amp;$B95,'Score Data Entry'!$L:$M,2,FALSE),"")</f>
        <v/>
      </c>
      <c r="J95" s="86" t="str">
        <f>IFERROR(VLOOKUP(J$1&amp;$B95,'Score Data Entry'!$L:$M,2,FALSE),"")</f>
        <v/>
      </c>
      <c r="K95" s="86" t="str">
        <f>IFERROR(VLOOKUP(K$1&amp;$B95,'Score Data Entry'!$L:$M,2,FALSE),"")</f>
        <v/>
      </c>
      <c r="L95" s="86" t="str">
        <f>IFERROR(VLOOKUP(L$1&amp;$B95,'Score Data Entry'!$L:$M,2,FALSE),"")</f>
        <v/>
      </c>
      <c r="M95" s="86" t="str">
        <f>IFERROR(VLOOKUP(M$1&amp;$B95,'Score Data Entry'!$L:$M,2,FALSE),"")</f>
        <v/>
      </c>
      <c r="N95" s="86" t="str">
        <f>IFERROR(VLOOKUP(N$1&amp;$B95,'Score Data Entry'!$L:$M,2,FALSE),"")</f>
        <v/>
      </c>
      <c r="O95" s="86" t="str">
        <f>IFERROR(VLOOKUP(O$1&amp;$B95,'Score Data Entry'!$L:$M,2,FALSE),"")</f>
        <v/>
      </c>
      <c r="P95" s="86" t="str">
        <f>IFERROR(VLOOKUP(P$1&amp;$B95,'Score Data Entry'!$L:$M,2,FALSE),"")</f>
        <v/>
      </c>
      <c r="Q95" s="86" t="str">
        <f>IFERROR(VLOOKUP(Q$1&amp;$B95,'Score Data Entry'!$L:$M,2,FALSE),"")</f>
        <v/>
      </c>
      <c r="R95" s="86" t="str">
        <f>IFERROR(VLOOKUP(R$1&amp;$B95,'Score Data Entry'!$L:$M,2,FALSE),"")</f>
        <v/>
      </c>
      <c r="S95" s="86" t="str">
        <f>IFERROR(VLOOKUP(S$1&amp;$B95,'Score Data Entry'!$L:$M,2,FALSE),"")</f>
        <v/>
      </c>
      <c r="T95" s="86" t="str">
        <f>IFERROR(VLOOKUP(T$1&amp;$B95,'Score Data Entry'!$L:$M,2,FALSE),"")</f>
        <v/>
      </c>
      <c r="U95" s="86" t="str">
        <f>IFERROR(VLOOKUP(U$1&amp;$B95,'Score Data Entry'!$L:$M,2,FALSE),"")</f>
        <v/>
      </c>
      <c r="V95" s="86" t="str">
        <f>IFERROR(VLOOKUP(V$1&amp;$B95,'Score Data Entry'!$L:$M,2,FALSE),"")</f>
        <v/>
      </c>
      <c r="W95" s="86" t="str">
        <f>IFERROR(VLOOKUP(W$1&amp;$B95,'Score Data Entry'!$L:$M,2,FALSE),"")</f>
        <v/>
      </c>
      <c r="X95" s="86" t="str">
        <f>IFERROR(VLOOKUP(X$1&amp;$B95,'Score Data Entry'!$L:$M,2,FALSE),"")</f>
        <v/>
      </c>
      <c r="Y95" s="86" t="str">
        <f>IFERROR(VLOOKUP(Y$1&amp;$B95,'Score Data Entry'!$L:$M,2,FALSE),"")</f>
        <v/>
      </c>
      <c r="Z95" s="86" t="str">
        <f>IFERROR(VLOOKUP(Z$1&amp;$B95,'Score Data Entry'!$L:$M,2,FALSE),"")</f>
        <v/>
      </c>
      <c r="AA95" s="86" t="str">
        <f>IFERROR(VLOOKUP(AA$1&amp;$B95,'Score Data Entry'!$L:$M,2,FALSE),"")</f>
        <v/>
      </c>
      <c r="AB95" s="86" t="str">
        <f>IFERROR(VLOOKUP(AB$1&amp;$B95,'Score Data Entry'!$L:$M,2,FALSE),"")</f>
        <v/>
      </c>
      <c r="AC95" s="86" t="str">
        <f>IFERROR(VLOOKUP(AC$1&amp;$B95,'Score Data Entry'!$L:$M,2,FALSE),"")</f>
        <v/>
      </c>
      <c r="AD95" s="86" t="str">
        <f>IFERROR(VLOOKUP(AD$1&amp;$B95,'Score Data Entry'!$L:$M,2,FALSE),"")</f>
        <v/>
      </c>
      <c r="AE95" s="86" t="str">
        <f>IFERROR(VLOOKUP(AE$1&amp;$B95,'Score Data Entry'!$L:$M,2,FALSE),"")</f>
        <v/>
      </c>
      <c r="AF95" s="86" t="str">
        <f>IFERROR(VLOOKUP(AF$1&amp;$B95,'Score Data Entry'!$L:$M,2,FALSE),"")</f>
        <v/>
      </c>
      <c r="AG95" s="86" t="str">
        <f>IFERROR(VLOOKUP(AG$1&amp;$B95,'Score Data Entry'!$L:$M,2,FALSE),"")</f>
        <v/>
      </c>
      <c r="AH95" s="86" t="str">
        <f>IFERROR(VLOOKUP(AH$1&amp;$B95,'Score Data Entry'!$L:$M,2,FALSE),"")</f>
        <v/>
      </c>
      <c r="AI95" s="83">
        <v>0</v>
      </c>
      <c r="AJ95" s="83">
        <v>0</v>
      </c>
      <c r="AK95" s="83">
        <v>0</v>
      </c>
      <c r="AL95" s="83">
        <v>0</v>
      </c>
      <c r="AM95" s="83">
        <v>0</v>
      </c>
      <c r="AN95" s="83">
        <v>0</v>
      </c>
      <c r="AO95" s="83">
        <v>0</v>
      </c>
      <c r="AP95" s="83">
        <v>0</v>
      </c>
      <c r="AQ95" s="84">
        <f t="shared" si="4"/>
        <v>0</v>
      </c>
      <c r="AR95" s="85">
        <f t="shared" si="5"/>
        <v>0</v>
      </c>
    </row>
    <row r="96" spans="1:44" ht="15.6" x14ac:dyDescent="0.3">
      <c r="A96" s="91" t="s">
        <v>295</v>
      </c>
      <c r="B96" s="93" t="s">
        <v>421</v>
      </c>
      <c r="C96" s="86" t="str">
        <f>IFERROR(VLOOKUP(C$1&amp;$B96,'Score Data Entry'!$L:$M,2,FALSE),"")</f>
        <v/>
      </c>
      <c r="D96" s="86" t="str">
        <f>IFERROR(VLOOKUP(D$1&amp;$B96,'Score Data Entry'!$L:$M,2,FALSE),"")</f>
        <v/>
      </c>
      <c r="E96" s="86" t="str">
        <f>IFERROR(VLOOKUP(E$1&amp;$B96,'Score Data Entry'!$L:$M,2,FALSE),"")</f>
        <v/>
      </c>
      <c r="F96" s="86" t="str">
        <f>IFERROR(VLOOKUP(F$1&amp;$B96,'Score Data Entry'!$L:$M,2,FALSE),"")</f>
        <v/>
      </c>
      <c r="G96" s="86" t="str">
        <f>IFERROR(VLOOKUP(G$1&amp;$B96,'Score Data Entry'!$L:$M,2,FALSE),"")</f>
        <v/>
      </c>
      <c r="H96" s="86" t="str">
        <f>IFERROR(VLOOKUP(H$1&amp;$B96,'Score Data Entry'!$L:$M,2,FALSE),"")</f>
        <v/>
      </c>
      <c r="I96" s="86" t="str">
        <f>IFERROR(VLOOKUP(I$1&amp;$B96,'Score Data Entry'!$L:$M,2,FALSE),"")</f>
        <v/>
      </c>
      <c r="J96" s="86" t="str">
        <f>IFERROR(VLOOKUP(J$1&amp;$B96,'Score Data Entry'!$L:$M,2,FALSE),"")</f>
        <v/>
      </c>
      <c r="K96" s="86" t="str">
        <f>IFERROR(VLOOKUP(K$1&amp;$B96,'Score Data Entry'!$L:$M,2,FALSE),"")</f>
        <v/>
      </c>
      <c r="L96" s="86" t="str">
        <f>IFERROR(VLOOKUP(L$1&amp;$B96,'Score Data Entry'!$L:$M,2,FALSE),"")</f>
        <v/>
      </c>
      <c r="M96" s="86" t="str">
        <f>IFERROR(VLOOKUP(M$1&amp;$B96,'Score Data Entry'!$L:$M,2,FALSE),"")</f>
        <v/>
      </c>
      <c r="N96" s="86" t="str">
        <f>IFERROR(VLOOKUP(N$1&amp;$B96,'Score Data Entry'!$L:$M,2,FALSE),"")</f>
        <v/>
      </c>
      <c r="O96" s="86" t="str">
        <f>IFERROR(VLOOKUP(O$1&amp;$B96,'Score Data Entry'!$L:$M,2,FALSE),"")</f>
        <v/>
      </c>
      <c r="P96" s="86" t="str">
        <f>IFERROR(VLOOKUP(P$1&amp;$B96,'Score Data Entry'!$L:$M,2,FALSE),"")</f>
        <v/>
      </c>
      <c r="Q96" s="86" t="str">
        <f>IFERROR(VLOOKUP(Q$1&amp;$B96,'Score Data Entry'!$L:$M,2,FALSE),"")</f>
        <v/>
      </c>
      <c r="R96" s="86" t="str">
        <f>IFERROR(VLOOKUP(R$1&amp;$B96,'Score Data Entry'!$L:$M,2,FALSE),"")</f>
        <v/>
      </c>
      <c r="S96" s="86" t="str">
        <f>IFERROR(VLOOKUP(S$1&amp;$B96,'Score Data Entry'!$L:$M,2,FALSE),"")</f>
        <v/>
      </c>
      <c r="T96" s="86" t="str">
        <f>IFERROR(VLOOKUP(T$1&amp;$B96,'Score Data Entry'!$L:$M,2,FALSE),"")</f>
        <v/>
      </c>
      <c r="U96" s="86" t="str">
        <f>IFERROR(VLOOKUP(U$1&amp;$B96,'Score Data Entry'!$L:$M,2,FALSE),"")</f>
        <v/>
      </c>
      <c r="V96" s="86" t="str">
        <f>IFERROR(VLOOKUP(V$1&amp;$B96,'Score Data Entry'!$L:$M,2,FALSE),"")</f>
        <v/>
      </c>
      <c r="W96" s="86" t="str">
        <f>IFERROR(VLOOKUP(W$1&amp;$B96,'Score Data Entry'!$L:$M,2,FALSE),"")</f>
        <v/>
      </c>
      <c r="X96" s="86" t="str">
        <f>IFERROR(VLOOKUP(X$1&amp;$B96,'Score Data Entry'!$L:$M,2,FALSE),"")</f>
        <v/>
      </c>
      <c r="Y96" s="86" t="str">
        <f>IFERROR(VLOOKUP(Y$1&amp;$B96,'Score Data Entry'!$L:$M,2,FALSE),"")</f>
        <v/>
      </c>
      <c r="Z96" s="86" t="str">
        <f>IFERROR(VLOOKUP(Z$1&amp;$B96,'Score Data Entry'!$L:$M,2,FALSE),"")</f>
        <v/>
      </c>
      <c r="AA96" s="86" t="str">
        <f>IFERROR(VLOOKUP(AA$1&amp;$B96,'Score Data Entry'!$L:$M,2,FALSE),"")</f>
        <v/>
      </c>
      <c r="AB96" s="86" t="str">
        <f>IFERROR(VLOOKUP(AB$1&amp;$B96,'Score Data Entry'!$L:$M,2,FALSE),"")</f>
        <v/>
      </c>
      <c r="AC96" s="86" t="str">
        <f>IFERROR(VLOOKUP(AC$1&amp;$B96,'Score Data Entry'!$L:$M,2,FALSE),"")</f>
        <v/>
      </c>
      <c r="AD96" s="86" t="str">
        <f>IFERROR(VLOOKUP(AD$1&amp;$B96,'Score Data Entry'!$L:$M,2,FALSE),"")</f>
        <v/>
      </c>
      <c r="AE96" s="86" t="str">
        <f>IFERROR(VLOOKUP(AE$1&amp;$B96,'Score Data Entry'!$L:$M,2,FALSE),"")</f>
        <v/>
      </c>
      <c r="AF96" s="86" t="str">
        <f>IFERROR(VLOOKUP(AF$1&amp;$B96,'Score Data Entry'!$L:$M,2,FALSE),"")</f>
        <v/>
      </c>
      <c r="AG96" s="86" t="str">
        <f>IFERROR(VLOOKUP(AG$1&amp;$B96,'Score Data Entry'!$L:$M,2,FALSE),"")</f>
        <v/>
      </c>
      <c r="AH96" s="86" t="str">
        <f>IFERROR(VLOOKUP(AH$1&amp;$B96,'Score Data Entry'!$L:$M,2,FALSE),"")</f>
        <v/>
      </c>
      <c r="AI96" s="83">
        <v>0</v>
      </c>
      <c r="AJ96" s="83">
        <v>0</v>
      </c>
      <c r="AK96" s="83">
        <v>0</v>
      </c>
      <c r="AL96" s="83">
        <v>0</v>
      </c>
      <c r="AM96" s="83">
        <v>0</v>
      </c>
      <c r="AN96" s="83">
        <v>0</v>
      </c>
      <c r="AO96" s="83">
        <v>0</v>
      </c>
      <c r="AP96" s="83">
        <v>0</v>
      </c>
      <c r="AQ96" s="84">
        <f t="shared" si="4"/>
        <v>0</v>
      </c>
      <c r="AR96" s="85">
        <f t="shared" si="5"/>
        <v>0</v>
      </c>
    </row>
    <row r="97" spans="1:44" ht="15.6" x14ac:dyDescent="0.3">
      <c r="A97" s="91" t="s">
        <v>296</v>
      </c>
      <c r="B97" s="93" t="s">
        <v>422</v>
      </c>
      <c r="C97" s="86" t="str">
        <f>IFERROR(VLOOKUP(C$1&amp;$B97,'Score Data Entry'!$L:$M,2,FALSE),"")</f>
        <v/>
      </c>
      <c r="D97" s="86" t="str">
        <f>IFERROR(VLOOKUP(D$1&amp;$B97,'Score Data Entry'!$L:$M,2,FALSE),"")</f>
        <v/>
      </c>
      <c r="E97" s="86" t="str">
        <f>IFERROR(VLOOKUP(E$1&amp;$B97,'Score Data Entry'!$L:$M,2,FALSE),"")</f>
        <v/>
      </c>
      <c r="F97" s="86" t="str">
        <f>IFERROR(VLOOKUP(F$1&amp;$B97,'Score Data Entry'!$L:$M,2,FALSE),"")</f>
        <v/>
      </c>
      <c r="G97" s="86" t="str">
        <f>IFERROR(VLOOKUP(G$1&amp;$B97,'Score Data Entry'!$L:$M,2,FALSE),"")</f>
        <v/>
      </c>
      <c r="H97" s="86" t="str">
        <f>IFERROR(VLOOKUP(H$1&amp;$B97,'Score Data Entry'!$L:$M,2,FALSE),"")</f>
        <v/>
      </c>
      <c r="I97" s="86" t="str">
        <f>IFERROR(VLOOKUP(I$1&amp;$B97,'Score Data Entry'!$L:$M,2,FALSE),"")</f>
        <v/>
      </c>
      <c r="J97" s="86" t="str">
        <f>IFERROR(VLOOKUP(J$1&amp;$B97,'Score Data Entry'!$L:$M,2,FALSE),"")</f>
        <v/>
      </c>
      <c r="K97" s="86" t="str">
        <f>IFERROR(VLOOKUP(K$1&amp;$B97,'Score Data Entry'!$L:$M,2,FALSE),"")</f>
        <v/>
      </c>
      <c r="L97" s="86" t="str">
        <f>IFERROR(VLOOKUP(L$1&amp;$B97,'Score Data Entry'!$L:$M,2,FALSE),"")</f>
        <v/>
      </c>
      <c r="M97" s="86" t="str">
        <f>IFERROR(VLOOKUP(M$1&amp;$B97,'Score Data Entry'!$L:$M,2,FALSE),"")</f>
        <v/>
      </c>
      <c r="N97" s="86" t="str">
        <f>IFERROR(VLOOKUP(N$1&amp;$B97,'Score Data Entry'!$L:$M,2,FALSE),"")</f>
        <v/>
      </c>
      <c r="O97" s="86" t="str">
        <f>IFERROR(VLOOKUP(O$1&amp;$B97,'Score Data Entry'!$L:$M,2,FALSE),"")</f>
        <v/>
      </c>
      <c r="P97" s="86" t="str">
        <f>IFERROR(VLOOKUP(P$1&amp;$B97,'Score Data Entry'!$L:$M,2,FALSE),"")</f>
        <v/>
      </c>
      <c r="Q97" s="86" t="str">
        <f>IFERROR(VLOOKUP(Q$1&amp;$B97,'Score Data Entry'!$L:$M,2,FALSE),"")</f>
        <v/>
      </c>
      <c r="R97" s="86" t="str">
        <f>IFERROR(VLOOKUP(R$1&amp;$B97,'Score Data Entry'!$L:$M,2,FALSE),"")</f>
        <v/>
      </c>
      <c r="S97" s="86" t="str">
        <f>IFERROR(VLOOKUP(S$1&amp;$B97,'Score Data Entry'!$L:$M,2,FALSE),"")</f>
        <v/>
      </c>
      <c r="T97" s="86" t="str">
        <f>IFERROR(VLOOKUP(T$1&amp;$B97,'Score Data Entry'!$L:$M,2,FALSE),"")</f>
        <v/>
      </c>
      <c r="U97" s="86" t="str">
        <f>IFERROR(VLOOKUP(U$1&amp;$B97,'Score Data Entry'!$L:$M,2,FALSE),"")</f>
        <v/>
      </c>
      <c r="V97" s="86" t="str">
        <f>IFERROR(VLOOKUP(V$1&amp;$B97,'Score Data Entry'!$L:$M,2,FALSE),"")</f>
        <v/>
      </c>
      <c r="W97" s="86" t="str">
        <f>IFERROR(VLOOKUP(W$1&amp;$B97,'Score Data Entry'!$L:$M,2,FALSE),"")</f>
        <v/>
      </c>
      <c r="X97" s="86" t="str">
        <f>IFERROR(VLOOKUP(X$1&amp;$B97,'Score Data Entry'!$L:$M,2,FALSE),"")</f>
        <v/>
      </c>
      <c r="Y97" s="86" t="str">
        <f>IFERROR(VLOOKUP(Y$1&amp;$B97,'Score Data Entry'!$L:$M,2,FALSE),"")</f>
        <v/>
      </c>
      <c r="Z97" s="86" t="str">
        <f>IFERROR(VLOOKUP(Z$1&amp;$B97,'Score Data Entry'!$L:$M,2,FALSE),"")</f>
        <v/>
      </c>
      <c r="AA97" s="86" t="str">
        <f>IFERROR(VLOOKUP(AA$1&amp;$B97,'Score Data Entry'!$L:$M,2,FALSE),"")</f>
        <v/>
      </c>
      <c r="AB97" s="86" t="str">
        <f>IFERROR(VLOOKUP(AB$1&amp;$B97,'Score Data Entry'!$L:$M,2,FALSE),"")</f>
        <v/>
      </c>
      <c r="AC97" s="86" t="str">
        <f>IFERROR(VLOOKUP(AC$1&amp;$B97,'Score Data Entry'!$L:$M,2,FALSE),"")</f>
        <v/>
      </c>
      <c r="AD97" s="86" t="str">
        <f>IFERROR(VLOOKUP(AD$1&amp;$B97,'Score Data Entry'!$L:$M,2,FALSE),"")</f>
        <v/>
      </c>
      <c r="AE97" s="86" t="str">
        <f>IFERROR(VLOOKUP(AE$1&amp;$B97,'Score Data Entry'!$L:$M,2,FALSE),"")</f>
        <v/>
      </c>
      <c r="AF97" s="86" t="str">
        <f>IFERROR(VLOOKUP(AF$1&amp;$B97,'Score Data Entry'!$L:$M,2,FALSE),"")</f>
        <v/>
      </c>
      <c r="AG97" s="86" t="str">
        <f>IFERROR(VLOOKUP(AG$1&amp;$B97,'Score Data Entry'!$L:$M,2,FALSE),"")</f>
        <v/>
      </c>
      <c r="AH97" s="86" t="str">
        <f>IFERROR(VLOOKUP(AH$1&amp;$B97,'Score Data Entry'!$L:$M,2,FALSE),"")</f>
        <v/>
      </c>
      <c r="AI97" s="83">
        <v>0</v>
      </c>
      <c r="AJ97" s="83">
        <v>0</v>
      </c>
      <c r="AK97" s="83">
        <v>0</v>
      </c>
      <c r="AL97" s="83">
        <v>0</v>
      </c>
      <c r="AM97" s="83">
        <v>0</v>
      </c>
      <c r="AN97" s="83">
        <v>0</v>
      </c>
      <c r="AO97" s="83">
        <v>0</v>
      </c>
      <c r="AP97" s="83">
        <v>0</v>
      </c>
      <c r="AQ97" s="84">
        <f t="shared" si="4"/>
        <v>0</v>
      </c>
      <c r="AR97" s="85">
        <f t="shared" si="5"/>
        <v>0</v>
      </c>
    </row>
    <row r="98" spans="1:44" ht="15.6" x14ac:dyDescent="0.3">
      <c r="A98" s="91" t="s">
        <v>297</v>
      </c>
      <c r="B98" s="93" t="s">
        <v>423</v>
      </c>
      <c r="C98" s="86" t="str">
        <f>IFERROR(VLOOKUP(C$1&amp;$B98,'Score Data Entry'!$L:$M,2,FALSE),"")</f>
        <v/>
      </c>
      <c r="D98" s="86" t="str">
        <f>IFERROR(VLOOKUP(D$1&amp;$B98,'Score Data Entry'!$L:$M,2,FALSE),"")</f>
        <v/>
      </c>
      <c r="E98" s="86" t="str">
        <f>IFERROR(VLOOKUP(E$1&amp;$B98,'Score Data Entry'!$L:$M,2,FALSE),"")</f>
        <v/>
      </c>
      <c r="F98" s="86" t="str">
        <f>IFERROR(VLOOKUP(F$1&amp;$B98,'Score Data Entry'!$L:$M,2,FALSE),"")</f>
        <v/>
      </c>
      <c r="G98" s="86" t="str">
        <f>IFERROR(VLOOKUP(G$1&amp;$B98,'Score Data Entry'!$L:$M,2,FALSE),"")</f>
        <v/>
      </c>
      <c r="H98" s="86" t="str">
        <f>IFERROR(VLOOKUP(H$1&amp;$B98,'Score Data Entry'!$L:$M,2,FALSE),"")</f>
        <v/>
      </c>
      <c r="I98" s="86" t="str">
        <f>IFERROR(VLOOKUP(I$1&amp;$B98,'Score Data Entry'!$L:$M,2,FALSE),"")</f>
        <v/>
      </c>
      <c r="J98" s="86" t="str">
        <f>IFERROR(VLOOKUP(J$1&amp;$B98,'Score Data Entry'!$L:$M,2,FALSE),"")</f>
        <v/>
      </c>
      <c r="K98" s="86" t="str">
        <f>IFERROR(VLOOKUP(K$1&amp;$B98,'Score Data Entry'!$L:$M,2,FALSE),"")</f>
        <v/>
      </c>
      <c r="L98" s="86" t="str">
        <f>IFERROR(VLOOKUP(L$1&amp;$B98,'Score Data Entry'!$L:$M,2,FALSE),"")</f>
        <v/>
      </c>
      <c r="M98" s="86" t="str">
        <f>IFERROR(VLOOKUP(M$1&amp;$B98,'Score Data Entry'!$L:$M,2,FALSE),"")</f>
        <v/>
      </c>
      <c r="N98" s="86" t="str">
        <f>IFERROR(VLOOKUP(N$1&amp;$B98,'Score Data Entry'!$L:$M,2,FALSE),"")</f>
        <v/>
      </c>
      <c r="O98" s="86" t="str">
        <f>IFERROR(VLOOKUP(O$1&amp;$B98,'Score Data Entry'!$L:$M,2,FALSE),"")</f>
        <v/>
      </c>
      <c r="P98" s="86" t="str">
        <f>IFERROR(VLOOKUP(P$1&amp;$B98,'Score Data Entry'!$L:$M,2,FALSE),"")</f>
        <v/>
      </c>
      <c r="Q98" s="86" t="str">
        <f>IFERROR(VLOOKUP(Q$1&amp;$B98,'Score Data Entry'!$L:$M,2,FALSE),"")</f>
        <v/>
      </c>
      <c r="R98" s="86" t="str">
        <f>IFERROR(VLOOKUP(R$1&amp;$B98,'Score Data Entry'!$L:$M,2,FALSE),"")</f>
        <v/>
      </c>
      <c r="S98" s="86" t="str">
        <f>IFERROR(VLOOKUP(S$1&amp;$B98,'Score Data Entry'!$L:$M,2,FALSE),"")</f>
        <v/>
      </c>
      <c r="T98" s="86" t="str">
        <f>IFERROR(VLOOKUP(T$1&amp;$B98,'Score Data Entry'!$L:$M,2,FALSE),"")</f>
        <v/>
      </c>
      <c r="U98" s="86" t="str">
        <f>IFERROR(VLOOKUP(U$1&amp;$B98,'Score Data Entry'!$L:$M,2,FALSE),"")</f>
        <v/>
      </c>
      <c r="V98" s="86" t="str">
        <f>IFERROR(VLOOKUP(V$1&amp;$B98,'Score Data Entry'!$L:$M,2,FALSE),"")</f>
        <v/>
      </c>
      <c r="W98" s="86" t="str">
        <f>IFERROR(VLOOKUP(W$1&amp;$B98,'Score Data Entry'!$L:$M,2,FALSE),"")</f>
        <v/>
      </c>
      <c r="X98" s="86" t="str">
        <f>IFERROR(VLOOKUP(X$1&amp;$B98,'Score Data Entry'!$L:$M,2,FALSE),"")</f>
        <v/>
      </c>
      <c r="Y98" s="86" t="str">
        <f>IFERROR(VLOOKUP(Y$1&amp;$B98,'Score Data Entry'!$L:$M,2,FALSE),"")</f>
        <v/>
      </c>
      <c r="Z98" s="86" t="str">
        <f>IFERROR(VLOOKUP(Z$1&amp;$B98,'Score Data Entry'!$L:$M,2,FALSE),"")</f>
        <v/>
      </c>
      <c r="AA98" s="86" t="str">
        <f>IFERROR(VLOOKUP(AA$1&amp;$B98,'Score Data Entry'!$L:$M,2,FALSE),"")</f>
        <v/>
      </c>
      <c r="AB98" s="86" t="str">
        <f>IFERROR(VLOOKUP(AB$1&amp;$B98,'Score Data Entry'!$L:$M,2,FALSE),"")</f>
        <v/>
      </c>
      <c r="AC98" s="86" t="str">
        <f>IFERROR(VLOOKUP(AC$1&amp;$B98,'Score Data Entry'!$L:$M,2,FALSE),"")</f>
        <v/>
      </c>
      <c r="AD98" s="86" t="str">
        <f>IFERROR(VLOOKUP(AD$1&amp;$B98,'Score Data Entry'!$L:$M,2,FALSE),"")</f>
        <v/>
      </c>
      <c r="AE98" s="86" t="str">
        <f>IFERROR(VLOOKUP(AE$1&amp;$B98,'Score Data Entry'!$L:$M,2,FALSE),"")</f>
        <v/>
      </c>
      <c r="AF98" s="86" t="str">
        <f>IFERROR(VLOOKUP(AF$1&amp;$B98,'Score Data Entry'!$L:$M,2,FALSE),"")</f>
        <v/>
      </c>
      <c r="AG98" s="86" t="str">
        <f>IFERROR(VLOOKUP(AG$1&amp;$B98,'Score Data Entry'!$L:$M,2,FALSE),"")</f>
        <v/>
      </c>
      <c r="AH98" s="86" t="str">
        <f>IFERROR(VLOOKUP(AH$1&amp;$B98,'Score Data Entry'!$L:$M,2,FALSE),"")</f>
        <v/>
      </c>
      <c r="AI98" s="83">
        <v>0</v>
      </c>
      <c r="AJ98" s="83">
        <v>0</v>
      </c>
      <c r="AK98" s="83">
        <v>0</v>
      </c>
      <c r="AL98" s="83">
        <v>0</v>
      </c>
      <c r="AM98" s="83">
        <v>0</v>
      </c>
      <c r="AN98" s="83">
        <v>0</v>
      </c>
      <c r="AO98" s="83">
        <v>0</v>
      </c>
      <c r="AP98" s="83">
        <v>0</v>
      </c>
      <c r="AQ98" s="84">
        <f t="shared" ref="AQ98:AQ129" si="6">SUMIF(C98:AH98,"&lt;&gt;#N/A")</f>
        <v>0</v>
      </c>
      <c r="AR98" s="85">
        <f t="shared" ref="AR98:AR129" si="7">LARGE(C98:AP98,1)+LARGE(C98:AP98,2)+LARGE(C98:AP98,3)+LARGE(C98:AP98,4)+LARGE(C98:AP98,5)+LARGE(C98:AP98,6)+LARGE(C98:AP98,7)+LARGE(C98:AP98,8)</f>
        <v>0</v>
      </c>
    </row>
    <row r="99" spans="1:44" ht="15.6" x14ac:dyDescent="0.3">
      <c r="A99" s="91" t="s">
        <v>298</v>
      </c>
      <c r="B99" s="93" t="s">
        <v>424</v>
      </c>
      <c r="C99" s="86" t="str">
        <f>IFERROR(VLOOKUP(C$1&amp;$B99,'Score Data Entry'!$L:$M,2,FALSE),"")</f>
        <v/>
      </c>
      <c r="D99" s="86" t="str">
        <f>IFERROR(VLOOKUP(D$1&amp;$B99,'Score Data Entry'!$L:$M,2,FALSE),"")</f>
        <v/>
      </c>
      <c r="E99" s="86" t="str">
        <f>IFERROR(VLOOKUP(E$1&amp;$B99,'Score Data Entry'!$L:$M,2,FALSE),"")</f>
        <v/>
      </c>
      <c r="F99" s="86" t="str">
        <f>IFERROR(VLOOKUP(F$1&amp;$B99,'Score Data Entry'!$L:$M,2,FALSE),"")</f>
        <v/>
      </c>
      <c r="G99" s="86" t="str">
        <f>IFERROR(VLOOKUP(G$1&amp;$B99,'Score Data Entry'!$L:$M,2,FALSE),"")</f>
        <v/>
      </c>
      <c r="H99" s="86" t="str">
        <f>IFERROR(VLOOKUP(H$1&amp;$B99,'Score Data Entry'!$L:$M,2,FALSE),"")</f>
        <v/>
      </c>
      <c r="I99" s="86" t="str">
        <f>IFERROR(VLOOKUP(I$1&amp;$B99,'Score Data Entry'!$L:$M,2,FALSE),"")</f>
        <v/>
      </c>
      <c r="J99" s="86" t="str">
        <f>IFERROR(VLOOKUP(J$1&amp;$B99,'Score Data Entry'!$L:$M,2,FALSE),"")</f>
        <v/>
      </c>
      <c r="K99" s="86" t="str">
        <f>IFERROR(VLOOKUP(K$1&amp;$B99,'Score Data Entry'!$L:$M,2,FALSE),"")</f>
        <v/>
      </c>
      <c r="L99" s="86" t="str">
        <f>IFERROR(VLOOKUP(L$1&amp;$B99,'Score Data Entry'!$L:$M,2,FALSE),"")</f>
        <v/>
      </c>
      <c r="M99" s="86" t="str">
        <f>IFERROR(VLOOKUP(M$1&amp;$B99,'Score Data Entry'!$L:$M,2,FALSE),"")</f>
        <v/>
      </c>
      <c r="N99" s="86" t="str">
        <f>IFERROR(VLOOKUP(N$1&amp;$B99,'Score Data Entry'!$L:$M,2,FALSE),"")</f>
        <v/>
      </c>
      <c r="O99" s="86" t="str">
        <f>IFERROR(VLOOKUP(O$1&amp;$B99,'Score Data Entry'!$L:$M,2,FALSE),"")</f>
        <v/>
      </c>
      <c r="P99" s="86" t="str">
        <f>IFERROR(VLOOKUP(P$1&amp;$B99,'Score Data Entry'!$L:$M,2,FALSE),"")</f>
        <v/>
      </c>
      <c r="Q99" s="86" t="str">
        <f>IFERROR(VLOOKUP(Q$1&amp;$B99,'Score Data Entry'!$L:$M,2,FALSE),"")</f>
        <v/>
      </c>
      <c r="R99" s="86" t="str">
        <f>IFERROR(VLOOKUP(R$1&amp;$B99,'Score Data Entry'!$L:$M,2,FALSE),"")</f>
        <v/>
      </c>
      <c r="S99" s="86" t="str">
        <f>IFERROR(VLOOKUP(S$1&amp;$B99,'Score Data Entry'!$L:$M,2,FALSE),"")</f>
        <v/>
      </c>
      <c r="T99" s="86" t="str">
        <f>IFERROR(VLOOKUP(T$1&amp;$B99,'Score Data Entry'!$L:$M,2,FALSE),"")</f>
        <v/>
      </c>
      <c r="U99" s="86" t="str">
        <f>IFERROR(VLOOKUP(U$1&amp;$B99,'Score Data Entry'!$L:$M,2,FALSE),"")</f>
        <v/>
      </c>
      <c r="V99" s="86" t="str">
        <f>IFERROR(VLOOKUP(V$1&amp;$B99,'Score Data Entry'!$L:$M,2,FALSE),"")</f>
        <v/>
      </c>
      <c r="W99" s="86" t="str">
        <f>IFERROR(VLOOKUP(W$1&amp;$B99,'Score Data Entry'!$L:$M,2,FALSE),"")</f>
        <v/>
      </c>
      <c r="X99" s="86" t="str">
        <f>IFERROR(VLOOKUP(X$1&amp;$B99,'Score Data Entry'!$L:$M,2,FALSE),"")</f>
        <v/>
      </c>
      <c r="Y99" s="86" t="str">
        <f>IFERROR(VLOOKUP(Y$1&amp;$B99,'Score Data Entry'!$L:$M,2,FALSE),"")</f>
        <v/>
      </c>
      <c r="Z99" s="86" t="str">
        <f>IFERROR(VLOOKUP(Z$1&amp;$B99,'Score Data Entry'!$L:$M,2,FALSE),"")</f>
        <v/>
      </c>
      <c r="AA99" s="86" t="str">
        <f>IFERROR(VLOOKUP(AA$1&amp;$B99,'Score Data Entry'!$L:$M,2,FALSE),"")</f>
        <v/>
      </c>
      <c r="AB99" s="86" t="str">
        <f>IFERROR(VLOOKUP(AB$1&amp;$B99,'Score Data Entry'!$L:$M,2,FALSE),"")</f>
        <v/>
      </c>
      <c r="AC99" s="86" t="str">
        <f>IFERROR(VLOOKUP(AC$1&amp;$B99,'Score Data Entry'!$L:$M,2,FALSE),"")</f>
        <v/>
      </c>
      <c r="AD99" s="86" t="str">
        <f>IFERROR(VLOOKUP(AD$1&amp;$B99,'Score Data Entry'!$L:$M,2,FALSE),"")</f>
        <v/>
      </c>
      <c r="AE99" s="86" t="str">
        <f>IFERROR(VLOOKUP(AE$1&amp;$B99,'Score Data Entry'!$L:$M,2,FALSE),"")</f>
        <v/>
      </c>
      <c r="AF99" s="86" t="str">
        <f>IFERROR(VLOOKUP(AF$1&amp;$B99,'Score Data Entry'!$L:$M,2,FALSE),"")</f>
        <v/>
      </c>
      <c r="AG99" s="86" t="str">
        <f>IFERROR(VLOOKUP(AG$1&amp;$B99,'Score Data Entry'!$L:$M,2,FALSE),"")</f>
        <v/>
      </c>
      <c r="AH99" s="86" t="str">
        <f>IFERROR(VLOOKUP(AH$1&amp;$B99,'Score Data Entry'!$L:$M,2,FALSE),"")</f>
        <v/>
      </c>
      <c r="AI99" s="83">
        <v>0</v>
      </c>
      <c r="AJ99" s="83">
        <v>0</v>
      </c>
      <c r="AK99" s="83">
        <v>0</v>
      </c>
      <c r="AL99" s="83">
        <v>0</v>
      </c>
      <c r="AM99" s="83">
        <v>0</v>
      </c>
      <c r="AN99" s="83">
        <v>0</v>
      </c>
      <c r="AO99" s="83">
        <v>0</v>
      </c>
      <c r="AP99" s="83">
        <v>0</v>
      </c>
      <c r="AQ99" s="84">
        <f t="shared" si="6"/>
        <v>0</v>
      </c>
      <c r="AR99" s="85">
        <f t="shared" si="7"/>
        <v>0</v>
      </c>
    </row>
    <row r="100" spans="1:44" ht="15.6" x14ac:dyDescent="0.3">
      <c r="A100" s="91" t="s">
        <v>299</v>
      </c>
      <c r="B100" s="93" t="s">
        <v>425</v>
      </c>
      <c r="C100" s="86" t="str">
        <f>IFERROR(VLOOKUP(C$1&amp;$B100,'Score Data Entry'!$L:$M,2,FALSE),"")</f>
        <v/>
      </c>
      <c r="D100" s="86" t="str">
        <f>IFERROR(VLOOKUP(D$1&amp;$B100,'Score Data Entry'!$L:$M,2,FALSE),"")</f>
        <v/>
      </c>
      <c r="E100" s="86" t="str">
        <f>IFERROR(VLOOKUP(E$1&amp;$B100,'Score Data Entry'!$L:$M,2,FALSE),"")</f>
        <v/>
      </c>
      <c r="F100" s="86" t="str">
        <f>IFERROR(VLOOKUP(F$1&amp;$B100,'Score Data Entry'!$L:$M,2,FALSE),"")</f>
        <v/>
      </c>
      <c r="G100" s="86" t="str">
        <f>IFERROR(VLOOKUP(G$1&amp;$B100,'Score Data Entry'!$L:$M,2,FALSE),"")</f>
        <v/>
      </c>
      <c r="H100" s="86" t="str">
        <f>IFERROR(VLOOKUP(H$1&amp;$B100,'Score Data Entry'!$L:$M,2,FALSE),"")</f>
        <v/>
      </c>
      <c r="I100" s="86" t="str">
        <f>IFERROR(VLOOKUP(I$1&amp;$B100,'Score Data Entry'!$L:$M,2,FALSE),"")</f>
        <v/>
      </c>
      <c r="J100" s="86" t="str">
        <f>IFERROR(VLOOKUP(J$1&amp;$B100,'Score Data Entry'!$L:$M,2,FALSE),"")</f>
        <v/>
      </c>
      <c r="K100" s="86" t="str">
        <f>IFERROR(VLOOKUP(K$1&amp;$B100,'Score Data Entry'!$L:$M,2,FALSE),"")</f>
        <v/>
      </c>
      <c r="L100" s="86" t="str">
        <f>IFERROR(VLOOKUP(L$1&amp;$B100,'Score Data Entry'!$L:$M,2,FALSE),"")</f>
        <v/>
      </c>
      <c r="M100" s="86" t="str">
        <f>IFERROR(VLOOKUP(M$1&amp;$B100,'Score Data Entry'!$L:$M,2,FALSE),"")</f>
        <v/>
      </c>
      <c r="N100" s="86" t="str">
        <f>IFERROR(VLOOKUP(N$1&amp;$B100,'Score Data Entry'!$L:$M,2,FALSE),"")</f>
        <v/>
      </c>
      <c r="O100" s="86" t="str">
        <f>IFERROR(VLOOKUP(O$1&amp;$B100,'Score Data Entry'!$L:$M,2,FALSE),"")</f>
        <v/>
      </c>
      <c r="P100" s="86" t="str">
        <f>IFERROR(VLOOKUP(P$1&amp;$B100,'Score Data Entry'!$L:$M,2,FALSE),"")</f>
        <v/>
      </c>
      <c r="Q100" s="86" t="str">
        <f>IFERROR(VLOOKUP(Q$1&amp;$B100,'Score Data Entry'!$L:$M,2,FALSE),"")</f>
        <v/>
      </c>
      <c r="R100" s="86" t="str">
        <f>IFERROR(VLOOKUP(R$1&amp;$B100,'Score Data Entry'!$L:$M,2,FALSE),"")</f>
        <v/>
      </c>
      <c r="S100" s="86" t="str">
        <f>IFERROR(VLOOKUP(S$1&amp;$B100,'Score Data Entry'!$L:$M,2,FALSE),"")</f>
        <v/>
      </c>
      <c r="T100" s="86" t="str">
        <f>IFERROR(VLOOKUP(T$1&amp;$B100,'Score Data Entry'!$L:$M,2,FALSE),"")</f>
        <v/>
      </c>
      <c r="U100" s="86" t="str">
        <f>IFERROR(VLOOKUP(U$1&amp;$B100,'Score Data Entry'!$L:$M,2,FALSE),"")</f>
        <v/>
      </c>
      <c r="V100" s="86" t="str">
        <f>IFERROR(VLOOKUP(V$1&amp;$B100,'Score Data Entry'!$L:$M,2,FALSE),"")</f>
        <v/>
      </c>
      <c r="W100" s="86" t="str">
        <f>IFERROR(VLOOKUP(W$1&amp;$B100,'Score Data Entry'!$L:$M,2,FALSE),"")</f>
        <v/>
      </c>
      <c r="X100" s="86" t="str">
        <f>IFERROR(VLOOKUP(X$1&amp;$B100,'Score Data Entry'!$L:$M,2,FALSE),"")</f>
        <v/>
      </c>
      <c r="Y100" s="86" t="str">
        <f>IFERROR(VLOOKUP(Y$1&amp;$B100,'Score Data Entry'!$L:$M,2,FALSE),"")</f>
        <v/>
      </c>
      <c r="Z100" s="86" t="str">
        <f>IFERROR(VLOOKUP(Z$1&amp;$B100,'Score Data Entry'!$L:$M,2,FALSE),"")</f>
        <v/>
      </c>
      <c r="AA100" s="86" t="str">
        <f>IFERROR(VLOOKUP(AA$1&amp;$B100,'Score Data Entry'!$L:$M,2,FALSE),"")</f>
        <v/>
      </c>
      <c r="AB100" s="86" t="str">
        <f>IFERROR(VLOOKUP(AB$1&amp;$B100,'Score Data Entry'!$L:$M,2,FALSE),"")</f>
        <v/>
      </c>
      <c r="AC100" s="86" t="str">
        <f>IFERROR(VLOOKUP(AC$1&amp;$B100,'Score Data Entry'!$L:$M,2,FALSE),"")</f>
        <v/>
      </c>
      <c r="AD100" s="86" t="str">
        <f>IFERROR(VLOOKUP(AD$1&amp;$B100,'Score Data Entry'!$L:$M,2,FALSE),"")</f>
        <v/>
      </c>
      <c r="AE100" s="86" t="str">
        <f>IFERROR(VLOOKUP(AE$1&amp;$B100,'Score Data Entry'!$L:$M,2,FALSE),"")</f>
        <v/>
      </c>
      <c r="AF100" s="86" t="str">
        <f>IFERROR(VLOOKUP(AF$1&amp;$B100,'Score Data Entry'!$L:$M,2,FALSE),"")</f>
        <v/>
      </c>
      <c r="AG100" s="86" t="str">
        <f>IFERROR(VLOOKUP(AG$1&amp;$B100,'Score Data Entry'!$L:$M,2,FALSE),"")</f>
        <v/>
      </c>
      <c r="AH100" s="86" t="str">
        <f>IFERROR(VLOOKUP(AH$1&amp;$B100,'Score Data Entry'!$L:$M,2,FALSE),"")</f>
        <v/>
      </c>
      <c r="AI100" s="83">
        <v>0</v>
      </c>
      <c r="AJ100" s="83">
        <v>0</v>
      </c>
      <c r="AK100" s="83">
        <v>0</v>
      </c>
      <c r="AL100" s="83">
        <v>0</v>
      </c>
      <c r="AM100" s="83">
        <v>0</v>
      </c>
      <c r="AN100" s="83">
        <v>0</v>
      </c>
      <c r="AO100" s="83">
        <v>0</v>
      </c>
      <c r="AP100" s="83">
        <v>0</v>
      </c>
      <c r="AQ100" s="84">
        <f t="shared" si="6"/>
        <v>0</v>
      </c>
      <c r="AR100" s="85">
        <f t="shared" si="7"/>
        <v>0</v>
      </c>
    </row>
    <row r="101" spans="1:44" ht="15.6" x14ac:dyDescent="0.3">
      <c r="A101" s="91" t="s">
        <v>300</v>
      </c>
      <c r="B101" s="93" t="s">
        <v>427</v>
      </c>
      <c r="C101" s="86" t="str">
        <f>IFERROR(VLOOKUP(C$1&amp;$B101,'Score Data Entry'!$L:$M,2,FALSE),"")</f>
        <v/>
      </c>
      <c r="D101" s="86" t="str">
        <f>IFERROR(VLOOKUP(D$1&amp;$B101,'Score Data Entry'!$L:$M,2,FALSE),"")</f>
        <v/>
      </c>
      <c r="E101" s="86" t="str">
        <f>IFERROR(VLOOKUP(E$1&amp;$B101,'Score Data Entry'!$L:$M,2,FALSE),"")</f>
        <v/>
      </c>
      <c r="F101" s="86" t="str">
        <f>IFERROR(VLOOKUP(F$1&amp;$B101,'Score Data Entry'!$L:$M,2,FALSE),"")</f>
        <v/>
      </c>
      <c r="G101" s="86" t="str">
        <f>IFERROR(VLOOKUP(G$1&amp;$B101,'Score Data Entry'!$L:$M,2,FALSE),"")</f>
        <v/>
      </c>
      <c r="H101" s="86" t="str">
        <f>IFERROR(VLOOKUP(H$1&amp;$B101,'Score Data Entry'!$L:$M,2,FALSE),"")</f>
        <v/>
      </c>
      <c r="I101" s="86" t="str">
        <f>IFERROR(VLOOKUP(I$1&amp;$B101,'Score Data Entry'!$L:$M,2,FALSE),"")</f>
        <v/>
      </c>
      <c r="J101" s="86" t="str">
        <f>IFERROR(VLOOKUP(J$1&amp;$B101,'Score Data Entry'!$L:$M,2,FALSE),"")</f>
        <v/>
      </c>
      <c r="K101" s="86" t="str">
        <f>IFERROR(VLOOKUP(K$1&amp;$B101,'Score Data Entry'!$L:$M,2,FALSE),"")</f>
        <v/>
      </c>
      <c r="L101" s="86" t="str">
        <f>IFERROR(VLOOKUP(L$1&amp;$B101,'Score Data Entry'!$L:$M,2,FALSE),"")</f>
        <v/>
      </c>
      <c r="M101" s="86" t="str">
        <f>IFERROR(VLOOKUP(M$1&amp;$B101,'Score Data Entry'!$L:$M,2,FALSE),"")</f>
        <v/>
      </c>
      <c r="N101" s="86" t="str">
        <f>IFERROR(VLOOKUP(N$1&amp;$B101,'Score Data Entry'!$L:$M,2,FALSE),"")</f>
        <v/>
      </c>
      <c r="O101" s="86" t="str">
        <f>IFERROR(VLOOKUP(O$1&amp;$B101,'Score Data Entry'!$L:$M,2,FALSE),"")</f>
        <v/>
      </c>
      <c r="P101" s="86" t="str">
        <f>IFERROR(VLOOKUP(P$1&amp;$B101,'Score Data Entry'!$L:$M,2,FALSE),"")</f>
        <v/>
      </c>
      <c r="Q101" s="86" t="str">
        <f>IFERROR(VLOOKUP(Q$1&amp;$B101,'Score Data Entry'!$L:$M,2,FALSE),"")</f>
        <v/>
      </c>
      <c r="R101" s="86" t="str">
        <f>IFERROR(VLOOKUP(R$1&amp;$B101,'Score Data Entry'!$L:$M,2,FALSE),"")</f>
        <v/>
      </c>
      <c r="S101" s="86" t="str">
        <f>IFERROR(VLOOKUP(S$1&amp;$B101,'Score Data Entry'!$L:$M,2,FALSE),"")</f>
        <v/>
      </c>
      <c r="T101" s="86" t="str">
        <f>IFERROR(VLOOKUP(T$1&amp;$B101,'Score Data Entry'!$L:$M,2,FALSE),"")</f>
        <v/>
      </c>
      <c r="U101" s="86" t="str">
        <f>IFERROR(VLOOKUP(U$1&amp;$B101,'Score Data Entry'!$L:$M,2,FALSE),"")</f>
        <v/>
      </c>
      <c r="V101" s="86" t="str">
        <f>IFERROR(VLOOKUP(V$1&amp;$B101,'Score Data Entry'!$L:$M,2,FALSE),"")</f>
        <v/>
      </c>
      <c r="W101" s="86" t="str">
        <f>IFERROR(VLOOKUP(W$1&amp;$B101,'Score Data Entry'!$L:$M,2,FALSE),"")</f>
        <v/>
      </c>
      <c r="X101" s="86" t="str">
        <f>IFERROR(VLOOKUP(X$1&amp;$B101,'Score Data Entry'!$L:$M,2,FALSE),"")</f>
        <v/>
      </c>
      <c r="Y101" s="86" t="str">
        <f>IFERROR(VLOOKUP(Y$1&amp;$B101,'Score Data Entry'!$L:$M,2,FALSE),"")</f>
        <v/>
      </c>
      <c r="Z101" s="86" t="str">
        <f>IFERROR(VLOOKUP(Z$1&amp;$B101,'Score Data Entry'!$L:$M,2,FALSE),"")</f>
        <v/>
      </c>
      <c r="AA101" s="86" t="str">
        <f>IFERROR(VLOOKUP(AA$1&amp;$B101,'Score Data Entry'!$L:$M,2,FALSE),"")</f>
        <v/>
      </c>
      <c r="AB101" s="86" t="str">
        <f>IFERROR(VLOOKUP(AB$1&amp;$B101,'Score Data Entry'!$L:$M,2,FALSE),"")</f>
        <v/>
      </c>
      <c r="AC101" s="86" t="str">
        <f>IFERROR(VLOOKUP(AC$1&amp;$B101,'Score Data Entry'!$L:$M,2,FALSE),"")</f>
        <v/>
      </c>
      <c r="AD101" s="86" t="str">
        <f>IFERROR(VLOOKUP(AD$1&amp;$B101,'Score Data Entry'!$L:$M,2,FALSE),"")</f>
        <v/>
      </c>
      <c r="AE101" s="86" t="str">
        <f>IFERROR(VLOOKUP(AE$1&amp;$B101,'Score Data Entry'!$L:$M,2,FALSE),"")</f>
        <v/>
      </c>
      <c r="AF101" s="86" t="str">
        <f>IFERROR(VLOOKUP(AF$1&amp;$B101,'Score Data Entry'!$L:$M,2,FALSE),"")</f>
        <v/>
      </c>
      <c r="AG101" s="86" t="str">
        <f>IFERROR(VLOOKUP(AG$1&amp;$B101,'Score Data Entry'!$L:$M,2,FALSE),"")</f>
        <v/>
      </c>
      <c r="AH101" s="86" t="str">
        <f>IFERROR(VLOOKUP(AH$1&amp;$B101,'Score Data Entry'!$L:$M,2,FALSE),"")</f>
        <v/>
      </c>
      <c r="AI101" s="83">
        <v>0</v>
      </c>
      <c r="AJ101" s="83">
        <v>0</v>
      </c>
      <c r="AK101" s="83">
        <v>0</v>
      </c>
      <c r="AL101" s="83">
        <v>0</v>
      </c>
      <c r="AM101" s="83">
        <v>0</v>
      </c>
      <c r="AN101" s="83">
        <v>0</v>
      </c>
      <c r="AO101" s="83">
        <v>0</v>
      </c>
      <c r="AP101" s="83">
        <v>0</v>
      </c>
      <c r="AQ101" s="84">
        <f t="shared" si="6"/>
        <v>0</v>
      </c>
      <c r="AR101" s="85">
        <f t="shared" si="7"/>
        <v>0</v>
      </c>
    </row>
    <row r="102" spans="1:44" ht="15.6" x14ac:dyDescent="0.3">
      <c r="A102" s="91" t="s">
        <v>257</v>
      </c>
      <c r="B102" s="93" t="s">
        <v>428</v>
      </c>
      <c r="C102" s="86" t="str">
        <f>IFERROR(VLOOKUP(C$1&amp;$B102,'Score Data Entry'!$L:$M,2,FALSE),"")</f>
        <v/>
      </c>
      <c r="D102" s="86" t="str">
        <f>IFERROR(VLOOKUP(D$1&amp;$B102,'Score Data Entry'!$L:$M,2,FALSE),"")</f>
        <v/>
      </c>
      <c r="E102" s="86" t="str">
        <f>IFERROR(VLOOKUP(E$1&amp;$B102,'Score Data Entry'!$L:$M,2,FALSE),"")</f>
        <v/>
      </c>
      <c r="F102" s="86" t="str">
        <f>IFERROR(VLOOKUP(F$1&amp;$B102,'Score Data Entry'!$L:$M,2,FALSE),"")</f>
        <v/>
      </c>
      <c r="G102" s="86" t="str">
        <f>IFERROR(VLOOKUP(G$1&amp;$B102,'Score Data Entry'!$L:$M,2,FALSE),"")</f>
        <v/>
      </c>
      <c r="H102" s="86" t="str">
        <f>IFERROR(VLOOKUP(H$1&amp;$B102,'Score Data Entry'!$L:$M,2,FALSE),"")</f>
        <v/>
      </c>
      <c r="I102" s="86" t="str">
        <f>IFERROR(VLOOKUP(I$1&amp;$B102,'Score Data Entry'!$L:$M,2,FALSE),"")</f>
        <v/>
      </c>
      <c r="J102" s="86" t="str">
        <f>IFERROR(VLOOKUP(J$1&amp;$B102,'Score Data Entry'!$L:$M,2,FALSE),"")</f>
        <v/>
      </c>
      <c r="K102" s="86" t="str">
        <f>IFERROR(VLOOKUP(K$1&amp;$B102,'Score Data Entry'!$L:$M,2,FALSE),"")</f>
        <v/>
      </c>
      <c r="L102" s="86" t="str">
        <f>IFERROR(VLOOKUP(L$1&amp;$B102,'Score Data Entry'!$L:$M,2,FALSE),"")</f>
        <v/>
      </c>
      <c r="M102" s="86" t="str">
        <f>IFERROR(VLOOKUP(M$1&amp;$B102,'Score Data Entry'!$L:$M,2,FALSE),"")</f>
        <v/>
      </c>
      <c r="N102" s="86" t="str">
        <f>IFERROR(VLOOKUP(N$1&amp;$B102,'Score Data Entry'!$L:$M,2,FALSE),"")</f>
        <v/>
      </c>
      <c r="O102" s="86" t="str">
        <f>IFERROR(VLOOKUP(O$1&amp;$B102,'Score Data Entry'!$L:$M,2,FALSE),"")</f>
        <v/>
      </c>
      <c r="P102" s="86" t="str">
        <f>IFERROR(VLOOKUP(P$1&amp;$B102,'Score Data Entry'!$L:$M,2,FALSE),"")</f>
        <v/>
      </c>
      <c r="Q102" s="86" t="str">
        <f>IFERROR(VLOOKUP(Q$1&amp;$B102,'Score Data Entry'!$L:$M,2,FALSE),"")</f>
        <v/>
      </c>
      <c r="R102" s="86" t="str">
        <f>IFERROR(VLOOKUP(R$1&amp;$B102,'Score Data Entry'!$L:$M,2,FALSE),"")</f>
        <v/>
      </c>
      <c r="S102" s="86" t="str">
        <f>IFERROR(VLOOKUP(S$1&amp;$B102,'Score Data Entry'!$L:$M,2,FALSE),"")</f>
        <v/>
      </c>
      <c r="T102" s="86" t="str">
        <f>IFERROR(VLOOKUP(T$1&amp;$B102,'Score Data Entry'!$L:$M,2,FALSE),"")</f>
        <v/>
      </c>
      <c r="U102" s="86" t="str">
        <f>IFERROR(VLOOKUP(U$1&amp;$B102,'Score Data Entry'!$L:$M,2,FALSE),"")</f>
        <v/>
      </c>
      <c r="V102" s="86" t="str">
        <f>IFERROR(VLOOKUP(V$1&amp;$B102,'Score Data Entry'!$L:$M,2,FALSE),"")</f>
        <v/>
      </c>
      <c r="W102" s="86" t="str">
        <f>IFERROR(VLOOKUP(W$1&amp;$B102,'Score Data Entry'!$L:$M,2,FALSE),"")</f>
        <v/>
      </c>
      <c r="X102" s="86" t="str">
        <f>IFERROR(VLOOKUP(X$1&amp;$B102,'Score Data Entry'!$L:$M,2,FALSE),"")</f>
        <v/>
      </c>
      <c r="Y102" s="86" t="str">
        <f>IFERROR(VLOOKUP(Y$1&amp;$B102,'Score Data Entry'!$L:$M,2,FALSE),"")</f>
        <v/>
      </c>
      <c r="Z102" s="86" t="str">
        <f>IFERROR(VLOOKUP(Z$1&amp;$B102,'Score Data Entry'!$L:$M,2,FALSE),"")</f>
        <v/>
      </c>
      <c r="AA102" s="86" t="str">
        <f>IFERROR(VLOOKUP(AA$1&amp;$B102,'Score Data Entry'!$L:$M,2,FALSE),"")</f>
        <v/>
      </c>
      <c r="AB102" s="86" t="str">
        <f>IFERROR(VLOOKUP(AB$1&amp;$B102,'Score Data Entry'!$L:$M,2,FALSE),"")</f>
        <v/>
      </c>
      <c r="AC102" s="86" t="str">
        <f>IFERROR(VLOOKUP(AC$1&amp;$B102,'Score Data Entry'!$L:$M,2,FALSE),"")</f>
        <v/>
      </c>
      <c r="AD102" s="86" t="str">
        <f>IFERROR(VLOOKUP(AD$1&amp;$B102,'Score Data Entry'!$L:$M,2,FALSE),"")</f>
        <v/>
      </c>
      <c r="AE102" s="86" t="str">
        <f>IFERROR(VLOOKUP(AE$1&amp;$B102,'Score Data Entry'!$L:$M,2,FALSE),"")</f>
        <v/>
      </c>
      <c r="AF102" s="86" t="str">
        <f>IFERROR(VLOOKUP(AF$1&amp;$B102,'Score Data Entry'!$L:$M,2,FALSE),"")</f>
        <v/>
      </c>
      <c r="AG102" s="86" t="str">
        <f>IFERROR(VLOOKUP(AG$1&amp;$B102,'Score Data Entry'!$L:$M,2,FALSE),"")</f>
        <v/>
      </c>
      <c r="AH102" s="86" t="str">
        <f>IFERROR(VLOOKUP(AH$1&amp;$B102,'Score Data Entry'!$L:$M,2,FALSE),"")</f>
        <v/>
      </c>
      <c r="AI102" s="83">
        <v>0</v>
      </c>
      <c r="AJ102" s="83">
        <v>0</v>
      </c>
      <c r="AK102" s="83">
        <v>0</v>
      </c>
      <c r="AL102" s="83">
        <v>0</v>
      </c>
      <c r="AM102" s="83">
        <v>0</v>
      </c>
      <c r="AN102" s="83">
        <v>0</v>
      </c>
      <c r="AO102" s="83">
        <v>0</v>
      </c>
      <c r="AP102" s="83">
        <v>0</v>
      </c>
      <c r="AQ102" s="84">
        <f t="shared" si="6"/>
        <v>0</v>
      </c>
      <c r="AR102" s="85">
        <f t="shared" si="7"/>
        <v>0</v>
      </c>
    </row>
    <row r="103" spans="1:44" ht="15.6" x14ac:dyDescent="0.3">
      <c r="A103" s="91" t="s">
        <v>301</v>
      </c>
      <c r="B103" s="93" t="s">
        <v>429</v>
      </c>
      <c r="C103" s="86" t="str">
        <f>IFERROR(VLOOKUP(C$1&amp;$B103,'Score Data Entry'!$L:$M,2,FALSE),"")</f>
        <v/>
      </c>
      <c r="D103" s="86" t="str">
        <f>IFERROR(VLOOKUP(D$1&amp;$B103,'Score Data Entry'!$L:$M,2,FALSE),"")</f>
        <v/>
      </c>
      <c r="E103" s="86" t="str">
        <f>IFERROR(VLOOKUP(E$1&amp;$B103,'Score Data Entry'!$L:$M,2,FALSE),"")</f>
        <v/>
      </c>
      <c r="F103" s="86" t="str">
        <f>IFERROR(VLOOKUP(F$1&amp;$B103,'Score Data Entry'!$L:$M,2,FALSE),"")</f>
        <v/>
      </c>
      <c r="G103" s="86" t="str">
        <f>IFERROR(VLOOKUP(G$1&amp;$B103,'Score Data Entry'!$L:$M,2,FALSE),"")</f>
        <v/>
      </c>
      <c r="H103" s="86" t="str">
        <f>IFERROR(VLOOKUP(H$1&amp;$B103,'Score Data Entry'!$L:$M,2,FALSE),"")</f>
        <v/>
      </c>
      <c r="I103" s="86" t="str">
        <f>IFERROR(VLOOKUP(I$1&amp;$B103,'Score Data Entry'!$L:$M,2,FALSE),"")</f>
        <v/>
      </c>
      <c r="J103" s="86" t="str">
        <f>IFERROR(VLOOKUP(J$1&amp;$B103,'Score Data Entry'!$L:$M,2,FALSE),"")</f>
        <v/>
      </c>
      <c r="K103" s="86" t="str">
        <f>IFERROR(VLOOKUP(K$1&amp;$B103,'Score Data Entry'!$L:$M,2,FALSE),"")</f>
        <v/>
      </c>
      <c r="L103" s="86" t="str">
        <f>IFERROR(VLOOKUP(L$1&amp;$B103,'Score Data Entry'!$L:$M,2,FALSE),"")</f>
        <v/>
      </c>
      <c r="M103" s="86" t="str">
        <f>IFERROR(VLOOKUP(M$1&amp;$B103,'Score Data Entry'!$L:$M,2,FALSE),"")</f>
        <v/>
      </c>
      <c r="N103" s="86" t="str">
        <f>IFERROR(VLOOKUP(N$1&amp;$B103,'Score Data Entry'!$L:$M,2,FALSE),"")</f>
        <v/>
      </c>
      <c r="O103" s="86" t="str">
        <f>IFERROR(VLOOKUP(O$1&amp;$B103,'Score Data Entry'!$L:$M,2,FALSE),"")</f>
        <v/>
      </c>
      <c r="P103" s="86" t="str">
        <f>IFERROR(VLOOKUP(P$1&amp;$B103,'Score Data Entry'!$L:$M,2,FALSE),"")</f>
        <v/>
      </c>
      <c r="Q103" s="86" t="str">
        <f>IFERROR(VLOOKUP(Q$1&amp;$B103,'Score Data Entry'!$L:$M,2,FALSE),"")</f>
        <v/>
      </c>
      <c r="R103" s="86" t="str">
        <f>IFERROR(VLOOKUP(R$1&amp;$B103,'Score Data Entry'!$L:$M,2,FALSE),"")</f>
        <v/>
      </c>
      <c r="S103" s="86" t="str">
        <f>IFERROR(VLOOKUP(S$1&amp;$B103,'Score Data Entry'!$L:$M,2,FALSE),"")</f>
        <v/>
      </c>
      <c r="T103" s="86" t="str">
        <f>IFERROR(VLOOKUP(T$1&amp;$B103,'Score Data Entry'!$L:$M,2,FALSE),"")</f>
        <v/>
      </c>
      <c r="U103" s="86" t="str">
        <f>IFERROR(VLOOKUP(U$1&amp;$B103,'Score Data Entry'!$L:$M,2,FALSE),"")</f>
        <v/>
      </c>
      <c r="V103" s="86" t="str">
        <f>IFERROR(VLOOKUP(V$1&amp;$B103,'Score Data Entry'!$L:$M,2,FALSE),"")</f>
        <v/>
      </c>
      <c r="W103" s="86" t="str">
        <f>IFERROR(VLOOKUP(W$1&amp;$B103,'Score Data Entry'!$L:$M,2,FALSE),"")</f>
        <v/>
      </c>
      <c r="X103" s="86" t="str">
        <f>IFERROR(VLOOKUP(X$1&amp;$B103,'Score Data Entry'!$L:$M,2,FALSE),"")</f>
        <v/>
      </c>
      <c r="Y103" s="86" t="str">
        <f>IFERROR(VLOOKUP(Y$1&amp;$B103,'Score Data Entry'!$L:$M,2,FALSE),"")</f>
        <v/>
      </c>
      <c r="Z103" s="86" t="str">
        <f>IFERROR(VLOOKUP(Z$1&amp;$B103,'Score Data Entry'!$L:$M,2,FALSE),"")</f>
        <v/>
      </c>
      <c r="AA103" s="86" t="str">
        <f>IFERROR(VLOOKUP(AA$1&amp;$B103,'Score Data Entry'!$L:$M,2,FALSE),"")</f>
        <v/>
      </c>
      <c r="AB103" s="86" t="str">
        <f>IFERROR(VLOOKUP(AB$1&amp;$B103,'Score Data Entry'!$L:$M,2,FALSE),"")</f>
        <v/>
      </c>
      <c r="AC103" s="86" t="str">
        <f>IFERROR(VLOOKUP(AC$1&amp;$B103,'Score Data Entry'!$L:$M,2,FALSE),"")</f>
        <v/>
      </c>
      <c r="AD103" s="86" t="str">
        <f>IFERROR(VLOOKUP(AD$1&amp;$B103,'Score Data Entry'!$L:$M,2,FALSE),"")</f>
        <v/>
      </c>
      <c r="AE103" s="86" t="str">
        <f>IFERROR(VLOOKUP(AE$1&amp;$B103,'Score Data Entry'!$L:$M,2,FALSE),"")</f>
        <v/>
      </c>
      <c r="AF103" s="86" t="str">
        <f>IFERROR(VLOOKUP(AF$1&amp;$B103,'Score Data Entry'!$L:$M,2,FALSE),"")</f>
        <v/>
      </c>
      <c r="AG103" s="86" t="str">
        <f>IFERROR(VLOOKUP(AG$1&amp;$B103,'Score Data Entry'!$L:$M,2,FALSE),"")</f>
        <v/>
      </c>
      <c r="AH103" s="86" t="str">
        <f>IFERROR(VLOOKUP(AH$1&amp;$B103,'Score Data Entry'!$L:$M,2,FALSE),"")</f>
        <v/>
      </c>
      <c r="AI103" s="83">
        <v>0</v>
      </c>
      <c r="AJ103" s="83">
        <v>0</v>
      </c>
      <c r="AK103" s="83">
        <v>0</v>
      </c>
      <c r="AL103" s="83">
        <v>0</v>
      </c>
      <c r="AM103" s="83">
        <v>0</v>
      </c>
      <c r="AN103" s="83">
        <v>0</v>
      </c>
      <c r="AO103" s="83">
        <v>0</v>
      </c>
      <c r="AP103" s="83">
        <v>0</v>
      </c>
      <c r="AQ103" s="84">
        <f t="shared" si="6"/>
        <v>0</v>
      </c>
      <c r="AR103" s="85">
        <f t="shared" si="7"/>
        <v>0</v>
      </c>
    </row>
    <row r="104" spans="1:44" ht="15.6" x14ac:dyDescent="0.3">
      <c r="A104" s="91" t="s">
        <v>303</v>
      </c>
      <c r="B104" s="93" t="s">
        <v>431</v>
      </c>
      <c r="C104" s="86" t="str">
        <f>IFERROR(VLOOKUP(C$1&amp;$B104,'Score Data Entry'!$L:$M,2,FALSE),"")</f>
        <v/>
      </c>
      <c r="D104" s="86" t="str">
        <f>IFERROR(VLOOKUP(D$1&amp;$B104,'Score Data Entry'!$L:$M,2,FALSE),"")</f>
        <v/>
      </c>
      <c r="E104" s="86" t="str">
        <f>IFERROR(VLOOKUP(E$1&amp;$B104,'Score Data Entry'!$L:$M,2,FALSE),"")</f>
        <v/>
      </c>
      <c r="F104" s="86" t="str">
        <f>IFERROR(VLOOKUP(F$1&amp;$B104,'Score Data Entry'!$L:$M,2,FALSE),"")</f>
        <v/>
      </c>
      <c r="G104" s="86" t="str">
        <f>IFERROR(VLOOKUP(G$1&amp;$B104,'Score Data Entry'!$L:$M,2,FALSE),"")</f>
        <v/>
      </c>
      <c r="H104" s="86" t="str">
        <f>IFERROR(VLOOKUP(H$1&amp;$B104,'Score Data Entry'!$L:$M,2,FALSE),"")</f>
        <v/>
      </c>
      <c r="I104" s="86" t="str">
        <f>IFERROR(VLOOKUP(I$1&amp;$B104,'Score Data Entry'!$L:$M,2,FALSE),"")</f>
        <v/>
      </c>
      <c r="J104" s="86" t="str">
        <f>IFERROR(VLOOKUP(J$1&amp;$B104,'Score Data Entry'!$L:$M,2,FALSE),"")</f>
        <v/>
      </c>
      <c r="K104" s="86" t="str">
        <f>IFERROR(VLOOKUP(K$1&amp;$B104,'Score Data Entry'!$L:$M,2,FALSE),"")</f>
        <v/>
      </c>
      <c r="L104" s="86" t="str">
        <f>IFERROR(VLOOKUP(L$1&amp;$B104,'Score Data Entry'!$L:$M,2,FALSE),"")</f>
        <v/>
      </c>
      <c r="M104" s="86" t="str">
        <f>IFERROR(VLOOKUP(M$1&amp;$B104,'Score Data Entry'!$L:$M,2,FALSE),"")</f>
        <v/>
      </c>
      <c r="N104" s="86" t="str">
        <f>IFERROR(VLOOKUP(N$1&amp;$B104,'Score Data Entry'!$L:$M,2,FALSE),"")</f>
        <v/>
      </c>
      <c r="O104" s="86" t="str">
        <f>IFERROR(VLOOKUP(O$1&amp;$B104,'Score Data Entry'!$L:$M,2,FALSE),"")</f>
        <v/>
      </c>
      <c r="P104" s="86" t="str">
        <f>IFERROR(VLOOKUP(P$1&amp;$B104,'Score Data Entry'!$L:$M,2,FALSE),"")</f>
        <v/>
      </c>
      <c r="Q104" s="86" t="str">
        <f>IFERROR(VLOOKUP(Q$1&amp;$B104,'Score Data Entry'!$L:$M,2,FALSE),"")</f>
        <v/>
      </c>
      <c r="R104" s="86" t="str">
        <f>IFERROR(VLOOKUP(R$1&amp;$B104,'Score Data Entry'!$L:$M,2,FALSE),"")</f>
        <v/>
      </c>
      <c r="S104" s="86" t="str">
        <f>IFERROR(VLOOKUP(S$1&amp;$B104,'Score Data Entry'!$L:$M,2,FALSE),"")</f>
        <v/>
      </c>
      <c r="T104" s="86" t="str">
        <f>IFERROR(VLOOKUP(T$1&amp;$B104,'Score Data Entry'!$L:$M,2,FALSE),"")</f>
        <v/>
      </c>
      <c r="U104" s="86" t="str">
        <f>IFERROR(VLOOKUP(U$1&amp;$B104,'Score Data Entry'!$L:$M,2,FALSE),"")</f>
        <v/>
      </c>
      <c r="V104" s="86" t="str">
        <f>IFERROR(VLOOKUP(V$1&amp;$B104,'Score Data Entry'!$L:$M,2,FALSE),"")</f>
        <v/>
      </c>
      <c r="W104" s="86" t="str">
        <f>IFERROR(VLOOKUP(W$1&amp;$B104,'Score Data Entry'!$L:$M,2,FALSE),"")</f>
        <v/>
      </c>
      <c r="X104" s="86" t="str">
        <f>IFERROR(VLOOKUP(X$1&amp;$B104,'Score Data Entry'!$L:$M,2,FALSE),"")</f>
        <v/>
      </c>
      <c r="Y104" s="86" t="str">
        <f>IFERROR(VLOOKUP(Y$1&amp;$B104,'Score Data Entry'!$L:$M,2,FALSE),"")</f>
        <v/>
      </c>
      <c r="Z104" s="86" t="str">
        <f>IFERROR(VLOOKUP(Z$1&amp;$B104,'Score Data Entry'!$L:$M,2,FALSE),"")</f>
        <v/>
      </c>
      <c r="AA104" s="86" t="str">
        <f>IFERROR(VLOOKUP(AA$1&amp;$B104,'Score Data Entry'!$L:$M,2,FALSE),"")</f>
        <v/>
      </c>
      <c r="AB104" s="86" t="str">
        <f>IFERROR(VLOOKUP(AB$1&amp;$B104,'Score Data Entry'!$L:$M,2,FALSE),"")</f>
        <v/>
      </c>
      <c r="AC104" s="86" t="str">
        <f>IFERROR(VLOOKUP(AC$1&amp;$B104,'Score Data Entry'!$L:$M,2,FALSE),"")</f>
        <v/>
      </c>
      <c r="AD104" s="86" t="str">
        <f>IFERROR(VLOOKUP(AD$1&amp;$B104,'Score Data Entry'!$L:$M,2,FALSE),"")</f>
        <v/>
      </c>
      <c r="AE104" s="86" t="str">
        <f>IFERROR(VLOOKUP(AE$1&amp;$B104,'Score Data Entry'!$L:$M,2,FALSE),"")</f>
        <v/>
      </c>
      <c r="AF104" s="86" t="str">
        <f>IFERROR(VLOOKUP(AF$1&amp;$B104,'Score Data Entry'!$L:$M,2,FALSE),"")</f>
        <v/>
      </c>
      <c r="AG104" s="86" t="str">
        <f>IFERROR(VLOOKUP(AG$1&amp;$B104,'Score Data Entry'!$L:$M,2,FALSE),"")</f>
        <v/>
      </c>
      <c r="AH104" s="86" t="str">
        <f>IFERROR(VLOOKUP(AH$1&amp;$B104,'Score Data Entry'!$L:$M,2,FALSE),"")</f>
        <v/>
      </c>
      <c r="AI104" s="83">
        <v>0</v>
      </c>
      <c r="AJ104" s="83">
        <v>0</v>
      </c>
      <c r="AK104" s="83">
        <v>0</v>
      </c>
      <c r="AL104" s="83">
        <v>0</v>
      </c>
      <c r="AM104" s="83">
        <v>0</v>
      </c>
      <c r="AN104" s="83">
        <v>0</v>
      </c>
      <c r="AO104" s="83">
        <v>0</v>
      </c>
      <c r="AP104" s="83">
        <v>0</v>
      </c>
      <c r="AQ104" s="84">
        <f t="shared" si="6"/>
        <v>0</v>
      </c>
      <c r="AR104" s="85">
        <f t="shared" si="7"/>
        <v>0</v>
      </c>
    </row>
    <row r="105" spans="1:44" ht="15.6" x14ac:dyDescent="0.3">
      <c r="A105" s="91" t="s">
        <v>304</v>
      </c>
      <c r="B105" s="93" t="s">
        <v>433</v>
      </c>
      <c r="C105" s="86" t="str">
        <f>IFERROR(VLOOKUP(C$1&amp;$B105,'Score Data Entry'!$L:$M,2,FALSE),"")</f>
        <v/>
      </c>
      <c r="D105" s="86" t="str">
        <f>IFERROR(VLOOKUP(D$1&amp;$B105,'Score Data Entry'!$L:$M,2,FALSE),"")</f>
        <v/>
      </c>
      <c r="E105" s="86" t="str">
        <f>IFERROR(VLOOKUP(E$1&amp;$B105,'Score Data Entry'!$L:$M,2,FALSE),"")</f>
        <v/>
      </c>
      <c r="F105" s="86" t="str">
        <f>IFERROR(VLOOKUP(F$1&amp;$B105,'Score Data Entry'!$L:$M,2,FALSE),"")</f>
        <v/>
      </c>
      <c r="G105" s="86" t="str">
        <f>IFERROR(VLOOKUP(G$1&amp;$B105,'Score Data Entry'!$L:$M,2,FALSE),"")</f>
        <v/>
      </c>
      <c r="H105" s="86" t="str">
        <f>IFERROR(VLOOKUP(H$1&amp;$B105,'Score Data Entry'!$L:$M,2,FALSE),"")</f>
        <v/>
      </c>
      <c r="I105" s="86" t="str">
        <f>IFERROR(VLOOKUP(I$1&amp;$B105,'Score Data Entry'!$L:$M,2,FALSE),"")</f>
        <v/>
      </c>
      <c r="J105" s="86" t="str">
        <f>IFERROR(VLOOKUP(J$1&amp;$B105,'Score Data Entry'!$L:$M,2,FALSE),"")</f>
        <v/>
      </c>
      <c r="K105" s="86" t="str">
        <f>IFERROR(VLOOKUP(K$1&amp;$B105,'Score Data Entry'!$L:$M,2,FALSE),"")</f>
        <v/>
      </c>
      <c r="L105" s="86" t="str">
        <f>IFERROR(VLOOKUP(L$1&amp;$B105,'Score Data Entry'!$L:$M,2,FALSE),"")</f>
        <v/>
      </c>
      <c r="M105" s="86" t="str">
        <f>IFERROR(VLOOKUP(M$1&amp;$B105,'Score Data Entry'!$L:$M,2,FALSE),"")</f>
        <v/>
      </c>
      <c r="N105" s="86" t="str">
        <f>IFERROR(VLOOKUP(N$1&amp;$B105,'Score Data Entry'!$L:$M,2,FALSE),"")</f>
        <v/>
      </c>
      <c r="O105" s="86" t="str">
        <f>IFERROR(VLOOKUP(O$1&amp;$B105,'Score Data Entry'!$L:$M,2,FALSE),"")</f>
        <v/>
      </c>
      <c r="P105" s="86" t="str">
        <f>IFERROR(VLOOKUP(P$1&amp;$B105,'Score Data Entry'!$L:$M,2,FALSE),"")</f>
        <v/>
      </c>
      <c r="Q105" s="86" t="str">
        <f>IFERROR(VLOOKUP(Q$1&amp;$B105,'Score Data Entry'!$L:$M,2,FALSE),"")</f>
        <v/>
      </c>
      <c r="R105" s="86" t="str">
        <f>IFERROR(VLOOKUP(R$1&amp;$B105,'Score Data Entry'!$L:$M,2,FALSE),"")</f>
        <v/>
      </c>
      <c r="S105" s="86" t="str">
        <f>IFERROR(VLOOKUP(S$1&amp;$B105,'Score Data Entry'!$L:$M,2,FALSE),"")</f>
        <v/>
      </c>
      <c r="T105" s="86" t="str">
        <f>IFERROR(VLOOKUP(T$1&amp;$B105,'Score Data Entry'!$L:$M,2,FALSE),"")</f>
        <v/>
      </c>
      <c r="U105" s="86" t="str">
        <f>IFERROR(VLOOKUP(U$1&amp;$B105,'Score Data Entry'!$L:$M,2,FALSE),"")</f>
        <v/>
      </c>
      <c r="V105" s="86" t="str">
        <f>IFERROR(VLOOKUP(V$1&amp;$B105,'Score Data Entry'!$L:$M,2,FALSE),"")</f>
        <v/>
      </c>
      <c r="W105" s="86" t="str">
        <f>IFERROR(VLOOKUP(W$1&amp;$B105,'Score Data Entry'!$L:$M,2,FALSE),"")</f>
        <v/>
      </c>
      <c r="X105" s="86" t="str">
        <f>IFERROR(VLOOKUP(X$1&amp;$B105,'Score Data Entry'!$L:$M,2,FALSE),"")</f>
        <v/>
      </c>
      <c r="Y105" s="86" t="str">
        <f>IFERROR(VLOOKUP(Y$1&amp;$B105,'Score Data Entry'!$L:$M,2,FALSE),"")</f>
        <v/>
      </c>
      <c r="Z105" s="86" t="str">
        <f>IFERROR(VLOOKUP(Z$1&amp;$B105,'Score Data Entry'!$L:$M,2,FALSE),"")</f>
        <v/>
      </c>
      <c r="AA105" s="86" t="str">
        <f>IFERROR(VLOOKUP(AA$1&amp;$B105,'Score Data Entry'!$L:$M,2,FALSE),"")</f>
        <v/>
      </c>
      <c r="AB105" s="86" t="str">
        <f>IFERROR(VLOOKUP(AB$1&amp;$B105,'Score Data Entry'!$L:$M,2,FALSE),"")</f>
        <v/>
      </c>
      <c r="AC105" s="86" t="str">
        <f>IFERROR(VLOOKUP(AC$1&amp;$B105,'Score Data Entry'!$L:$M,2,FALSE),"")</f>
        <v/>
      </c>
      <c r="AD105" s="86" t="str">
        <f>IFERROR(VLOOKUP(AD$1&amp;$B105,'Score Data Entry'!$L:$M,2,FALSE),"")</f>
        <v/>
      </c>
      <c r="AE105" s="86" t="str">
        <f>IFERROR(VLOOKUP(AE$1&amp;$B105,'Score Data Entry'!$L:$M,2,FALSE),"")</f>
        <v/>
      </c>
      <c r="AF105" s="86" t="str">
        <f>IFERROR(VLOOKUP(AF$1&amp;$B105,'Score Data Entry'!$L:$M,2,FALSE),"")</f>
        <v/>
      </c>
      <c r="AG105" s="86" t="str">
        <f>IFERROR(VLOOKUP(AG$1&amp;$B105,'Score Data Entry'!$L:$M,2,FALSE),"")</f>
        <v/>
      </c>
      <c r="AH105" s="86" t="str">
        <f>IFERROR(VLOOKUP(AH$1&amp;$B105,'Score Data Entry'!$L:$M,2,FALSE),"")</f>
        <v/>
      </c>
      <c r="AI105" s="83">
        <v>0</v>
      </c>
      <c r="AJ105" s="83">
        <v>0</v>
      </c>
      <c r="AK105" s="83">
        <v>0</v>
      </c>
      <c r="AL105" s="83">
        <v>0</v>
      </c>
      <c r="AM105" s="83">
        <v>0</v>
      </c>
      <c r="AN105" s="83">
        <v>0</v>
      </c>
      <c r="AO105" s="83">
        <v>0</v>
      </c>
      <c r="AP105" s="83">
        <v>0</v>
      </c>
      <c r="AQ105" s="84">
        <f t="shared" si="6"/>
        <v>0</v>
      </c>
      <c r="AR105" s="85">
        <f t="shared" si="7"/>
        <v>0</v>
      </c>
    </row>
    <row r="106" spans="1:44" ht="15.6" x14ac:dyDescent="0.3">
      <c r="A106" s="91" t="s">
        <v>305</v>
      </c>
      <c r="B106" s="93" t="s">
        <v>434</v>
      </c>
      <c r="C106" s="86" t="str">
        <f>IFERROR(VLOOKUP(C$1&amp;$B106,'Score Data Entry'!$L:$M,2,FALSE),"")</f>
        <v/>
      </c>
      <c r="D106" s="86" t="str">
        <f>IFERROR(VLOOKUP(D$1&amp;$B106,'Score Data Entry'!$L:$M,2,FALSE),"")</f>
        <v/>
      </c>
      <c r="E106" s="86" t="str">
        <f>IFERROR(VLOOKUP(E$1&amp;$B106,'Score Data Entry'!$L:$M,2,FALSE),"")</f>
        <v/>
      </c>
      <c r="F106" s="86" t="str">
        <f>IFERROR(VLOOKUP(F$1&amp;$B106,'Score Data Entry'!$L:$M,2,FALSE),"")</f>
        <v/>
      </c>
      <c r="G106" s="86" t="str">
        <f>IFERROR(VLOOKUP(G$1&amp;$B106,'Score Data Entry'!$L:$M,2,FALSE),"")</f>
        <v/>
      </c>
      <c r="H106" s="86" t="str">
        <f>IFERROR(VLOOKUP(H$1&amp;$B106,'Score Data Entry'!$L:$M,2,FALSE),"")</f>
        <v/>
      </c>
      <c r="I106" s="86" t="str">
        <f>IFERROR(VLOOKUP(I$1&amp;$B106,'Score Data Entry'!$L:$M,2,FALSE),"")</f>
        <v/>
      </c>
      <c r="J106" s="86" t="str">
        <f>IFERROR(VLOOKUP(J$1&amp;$B106,'Score Data Entry'!$L:$M,2,FALSE),"")</f>
        <v/>
      </c>
      <c r="K106" s="86" t="str">
        <f>IFERROR(VLOOKUP(K$1&amp;$B106,'Score Data Entry'!$L:$M,2,FALSE),"")</f>
        <v/>
      </c>
      <c r="L106" s="86" t="str">
        <f>IFERROR(VLOOKUP(L$1&amp;$B106,'Score Data Entry'!$L:$M,2,FALSE),"")</f>
        <v/>
      </c>
      <c r="M106" s="86" t="str">
        <f>IFERROR(VLOOKUP(M$1&amp;$B106,'Score Data Entry'!$L:$M,2,FALSE),"")</f>
        <v/>
      </c>
      <c r="N106" s="86" t="str">
        <f>IFERROR(VLOOKUP(N$1&amp;$B106,'Score Data Entry'!$L:$M,2,FALSE),"")</f>
        <v/>
      </c>
      <c r="O106" s="86" t="str">
        <f>IFERROR(VLOOKUP(O$1&amp;$B106,'Score Data Entry'!$L:$M,2,FALSE),"")</f>
        <v/>
      </c>
      <c r="P106" s="86" t="str">
        <f>IFERROR(VLOOKUP(P$1&amp;$B106,'Score Data Entry'!$L:$M,2,FALSE),"")</f>
        <v/>
      </c>
      <c r="Q106" s="86" t="str">
        <f>IFERROR(VLOOKUP(Q$1&amp;$B106,'Score Data Entry'!$L:$M,2,FALSE),"")</f>
        <v/>
      </c>
      <c r="R106" s="86" t="str">
        <f>IFERROR(VLOOKUP(R$1&amp;$B106,'Score Data Entry'!$L:$M,2,FALSE),"")</f>
        <v/>
      </c>
      <c r="S106" s="86" t="str">
        <f>IFERROR(VLOOKUP(S$1&amp;$B106,'Score Data Entry'!$L:$M,2,FALSE),"")</f>
        <v/>
      </c>
      <c r="T106" s="86" t="str">
        <f>IFERROR(VLOOKUP(T$1&amp;$B106,'Score Data Entry'!$L:$M,2,FALSE),"")</f>
        <v/>
      </c>
      <c r="U106" s="86" t="str">
        <f>IFERROR(VLOOKUP(U$1&amp;$B106,'Score Data Entry'!$L:$M,2,FALSE),"")</f>
        <v/>
      </c>
      <c r="V106" s="86" t="str">
        <f>IFERROR(VLOOKUP(V$1&amp;$B106,'Score Data Entry'!$L:$M,2,FALSE),"")</f>
        <v/>
      </c>
      <c r="W106" s="86" t="str">
        <f>IFERROR(VLOOKUP(W$1&amp;$B106,'Score Data Entry'!$L:$M,2,FALSE),"")</f>
        <v/>
      </c>
      <c r="X106" s="86" t="str">
        <f>IFERROR(VLOOKUP(X$1&amp;$B106,'Score Data Entry'!$L:$M,2,FALSE),"")</f>
        <v/>
      </c>
      <c r="Y106" s="86" t="str">
        <f>IFERROR(VLOOKUP(Y$1&amp;$B106,'Score Data Entry'!$L:$M,2,FALSE),"")</f>
        <v/>
      </c>
      <c r="Z106" s="86" t="str">
        <f>IFERROR(VLOOKUP(Z$1&amp;$B106,'Score Data Entry'!$L:$M,2,FALSE),"")</f>
        <v/>
      </c>
      <c r="AA106" s="86" t="str">
        <f>IFERROR(VLOOKUP(AA$1&amp;$B106,'Score Data Entry'!$L:$M,2,FALSE),"")</f>
        <v/>
      </c>
      <c r="AB106" s="86" t="str">
        <f>IFERROR(VLOOKUP(AB$1&amp;$B106,'Score Data Entry'!$L:$M,2,FALSE),"")</f>
        <v/>
      </c>
      <c r="AC106" s="86" t="str">
        <f>IFERROR(VLOOKUP(AC$1&amp;$B106,'Score Data Entry'!$L:$M,2,FALSE),"")</f>
        <v/>
      </c>
      <c r="AD106" s="86" t="str">
        <f>IFERROR(VLOOKUP(AD$1&amp;$B106,'Score Data Entry'!$L:$M,2,FALSE),"")</f>
        <v/>
      </c>
      <c r="AE106" s="86" t="str">
        <f>IFERROR(VLOOKUP(AE$1&amp;$B106,'Score Data Entry'!$L:$M,2,FALSE),"")</f>
        <v/>
      </c>
      <c r="AF106" s="86" t="str">
        <f>IFERROR(VLOOKUP(AF$1&amp;$B106,'Score Data Entry'!$L:$M,2,FALSE),"")</f>
        <v/>
      </c>
      <c r="AG106" s="86" t="str">
        <f>IFERROR(VLOOKUP(AG$1&amp;$B106,'Score Data Entry'!$L:$M,2,FALSE),"")</f>
        <v/>
      </c>
      <c r="AH106" s="86" t="str">
        <f>IFERROR(VLOOKUP(AH$1&amp;$B106,'Score Data Entry'!$L:$M,2,FALSE),"")</f>
        <v/>
      </c>
      <c r="AI106" s="83">
        <v>0</v>
      </c>
      <c r="AJ106" s="83">
        <v>0</v>
      </c>
      <c r="AK106" s="83">
        <v>0</v>
      </c>
      <c r="AL106" s="83">
        <v>0</v>
      </c>
      <c r="AM106" s="83">
        <v>0</v>
      </c>
      <c r="AN106" s="83">
        <v>0</v>
      </c>
      <c r="AO106" s="83">
        <v>0</v>
      </c>
      <c r="AP106" s="83">
        <v>0</v>
      </c>
      <c r="AQ106" s="84">
        <f t="shared" si="6"/>
        <v>0</v>
      </c>
      <c r="AR106" s="85">
        <f t="shared" si="7"/>
        <v>0</v>
      </c>
    </row>
    <row r="107" spans="1:44" ht="15.6" x14ac:dyDescent="0.3">
      <c r="A107" s="91" t="s">
        <v>306</v>
      </c>
      <c r="B107" s="93" t="s">
        <v>435</v>
      </c>
      <c r="C107" s="86" t="str">
        <f>IFERROR(VLOOKUP(C$1&amp;$B107,'Score Data Entry'!$L:$M,2,FALSE),"")</f>
        <v/>
      </c>
      <c r="D107" s="86" t="str">
        <f>IFERROR(VLOOKUP(D$1&amp;$B107,'Score Data Entry'!$L:$M,2,FALSE),"")</f>
        <v/>
      </c>
      <c r="E107" s="86" t="str">
        <f>IFERROR(VLOOKUP(E$1&amp;$B107,'Score Data Entry'!$L:$M,2,FALSE),"")</f>
        <v/>
      </c>
      <c r="F107" s="86" t="str">
        <f>IFERROR(VLOOKUP(F$1&amp;$B107,'Score Data Entry'!$L:$M,2,FALSE),"")</f>
        <v/>
      </c>
      <c r="G107" s="86" t="str">
        <f>IFERROR(VLOOKUP(G$1&amp;$B107,'Score Data Entry'!$L:$M,2,FALSE),"")</f>
        <v/>
      </c>
      <c r="H107" s="86" t="str">
        <f>IFERROR(VLOOKUP(H$1&amp;$B107,'Score Data Entry'!$L:$M,2,FALSE),"")</f>
        <v/>
      </c>
      <c r="I107" s="86" t="str">
        <f>IFERROR(VLOOKUP(I$1&amp;$B107,'Score Data Entry'!$L:$M,2,FALSE),"")</f>
        <v/>
      </c>
      <c r="J107" s="86" t="str">
        <f>IFERROR(VLOOKUP(J$1&amp;$B107,'Score Data Entry'!$L:$M,2,FALSE),"")</f>
        <v/>
      </c>
      <c r="K107" s="86" t="str">
        <f>IFERROR(VLOOKUP(K$1&amp;$B107,'Score Data Entry'!$L:$M,2,FALSE),"")</f>
        <v/>
      </c>
      <c r="L107" s="86" t="str">
        <f>IFERROR(VLOOKUP(L$1&amp;$B107,'Score Data Entry'!$L:$M,2,FALSE),"")</f>
        <v/>
      </c>
      <c r="M107" s="86" t="str">
        <f>IFERROR(VLOOKUP(M$1&amp;$B107,'Score Data Entry'!$L:$M,2,FALSE),"")</f>
        <v/>
      </c>
      <c r="N107" s="86" t="str">
        <f>IFERROR(VLOOKUP(N$1&amp;$B107,'Score Data Entry'!$L:$M,2,FALSE),"")</f>
        <v/>
      </c>
      <c r="O107" s="86" t="str">
        <f>IFERROR(VLOOKUP(O$1&amp;$B107,'Score Data Entry'!$L:$M,2,FALSE),"")</f>
        <v/>
      </c>
      <c r="P107" s="86" t="str">
        <f>IFERROR(VLOOKUP(P$1&amp;$B107,'Score Data Entry'!$L:$M,2,FALSE),"")</f>
        <v/>
      </c>
      <c r="Q107" s="86" t="str">
        <f>IFERROR(VLOOKUP(Q$1&amp;$B107,'Score Data Entry'!$L:$M,2,FALSE),"")</f>
        <v/>
      </c>
      <c r="R107" s="86" t="str">
        <f>IFERROR(VLOOKUP(R$1&amp;$B107,'Score Data Entry'!$L:$M,2,FALSE),"")</f>
        <v/>
      </c>
      <c r="S107" s="86" t="str">
        <f>IFERROR(VLOOKUP(S$1&amp;$B107,'Score Data Entry'!$L:$M,2,FALSE),"")</f>
        <v/>
      </c>
      <c r="T107" s="86" t="str">
        <f>IFERROR(VLOOKUP(T$1&amp;$B107,'Score Data Entry'!$L:$M,2,FALSE),"")</f>
        <v/>
      </c>
      <c r="U107" s="86" t="str">
        <f>IFERROR(VLOOKUP(U$1&amp;$B107,'Score Data Entry'!$L:$M,2,FALSE),"")</f>
        <v/>
      </c>
      <c r="V107" s="86" t="str">
        <f>IFERROR(VLOOKUP(V$1&amp;$B107,'Score Data Entry'!$L:$M,2,FALSE),"")</f>
        <v/>
      </c>
      <c r="W107" s="86" t="str">
        <f>IFERROR(VLOOKUP(W$1&amp;$B107,'Score Data Entry'!$L:$M,2,FALSE),"")</f>
        <v/>
      </c>
      <c r="X107" s="86" t="str">
        <f>IFERROR(VLOOKUP(X$1&amp;$B107,'Score Data Entry'!$L:$M,2,FALSE),"")</f>
        <v/>
      </c>
      <c r="Y107" s="86" t="str">
        <f>IFERROR(VLOOKUP(Y$1&amp;$B107,'Score Data Entry'!$L:$M,2,FALSE),"")</f>
        <v/>
      </c>
      <c r="Z107" s="86" t="str">
        <f>IFERROR(VLOOKUP(Z$1&amp;$B107,'Score Data Entry'!$L:$M,2,FALSE),"")</f>
        <v/>
      </c>
      <c r="AA107" s="86" t="str">
        <f>IFERROR(VLOOKUP(AA$1&amp;$B107,'Score Data Entry'!$L:$M,2,FALSE),"")</f>
        <v/>
      </c>
      <c r="AB107" s="86" t="str">
        <f>IFERROR(VLOOKUP(AB$1&amp;$B107,'Score Data Entry'!$L:$M,2,FALSE),"")</f>
        <v/>
      </c>
      <c r="AC107" s="86" t="str">
        <f>IFERROR(VLOOKUP(AC$1&amp;$B107,'Score Data Entry'!$L:$M,2,FALSE),"")</f>
        <v/>
      </c>
      <c r="AD107" s="86" t="str">
        <f>IFERROR(VLOOKUP(AD$1&amp;$B107,'Score Data Entry'!$L:$M,2,FALSE),"")</f>
        <v/>
      </c>
      <c r="AE107" s="86" t="str">
        <f>IFERROR(VLOOKUP(AE$1&amp;$B107,'Score Data Entry'!$L:$M,2,FALSE),"")</f>
        <v/>
      </c>
      <c r="AF107" s="86" t="str">
        <f>IFERROR(VLOOKUP(AF$1&amp;$B107,'Score Data Entry'!$L:$M,2,FALSE),"")</f>
        <v/>
      </c>
      <c r="AG107" s="86" t="str">
        <f>IFERROR(VLOOKUP(AG$1&amp;$B107,'Score Data Entry'!$L:$M,2,FALSE),"")</f>
        <v/>
      </c>
      <c r="AH107" s="86" t="str">
        <f>IFERROR(VLOOKUP(AH$1&amp;$B107,'Score Data Entry'!$L:$M,2,FALSE),"")</f>
        <v/>
      </c>
      <c r="AI107" s="83">
        <v>0</v>
      </c>
      <c r="AJ107" s="83">
        <v>0</v>
      </c>
      <c r="AK107" s="83">
        <v>0</v>
      </c>
      <c r="AL107" s="83">
        <v>0</v>
      </c>
      <c r="AM107" s="83">
        <v>0</v>
      </c>
      <c r="AN107" s="83">
        <v>0</v>
      </c>
      <c r="AO107" s="83">
        <v>0</v>
      </c>
      <c r="AP107" s="83">
        <v>0</v>
      </c>
      <c r="AQ107" s="84">
        <f t="shared" si="6"/>
        <v>0</v>
      </c>
      <c r="AR107" s="85">
        <f t="shared" si="7"/>
        <v>0</v>
      </c>
    </row>
    <row r="108" spans="1:44" ht="15.6" x14ac:dyDescent="0.3">
      <c r="A108" s="91" t="s">
        <v>307</v>
      </c>
      <c r="B108" s="93" t="s">
        <v>436</v>
      </c>
      <c r="C108" s="86" t="str">
        <f>IFERROR(VLOOKUP(C$1&amp;$B108,'Score Data Entry'!$L:$M,2,FALSE),"")</f>
        <v/>
      </c>
      <c r="D108" s="86" t="str">
        <f>IFERROR(VLOOKUP(D$1&amp;$B108,'Score Data Entry'!$L:$M,2,FALSE),"")</f>
        <v/>
      </c>
      <c r="E108" s="86" t="str">
        <f>IFERROR(VLOOKUP(E$1&amp;$B108,'Score Data Entry'!$L:$M,2,FALSE),"")</f>
        <v/>
      </c>
      <c r="F108" s="86" t="str">
        <f>IFERROR(VLOOKUP(F$1&amp;$B108,'Score Data Entry'!$L:$M,2,FALSE),"")</f>
        <v/>
      </c>
      <c r="G108" s="86" t="str">
        <f>IFERROR(VLOOKUP(G$1&amp;$B108,'Score Data Entry'!$L:$M,2,FALSE),"")</f>
        <v/>
      </c>
      <c r="H108" s="86" t="str">
        <f>IFERROR(VLOOKUP(H$1&amp;$B108,'Score Data Entry'!$L:$M,2,FALSE),"")</f>
        <v/>
      </c>
      <c r="I108" s="86" t="str">
        <f>IFERROR(VLOOKUP(I$1&amp;$B108,'Score Data Entry'!$L:$M,2,FALSE),"")</f>
        <v/>
      </c>
      <c r="J108" s="86" t="str">
        <f>IFERROR(VLOOKUP(J$1&amp;$B108,'Score Data Entry'!$L:$M,2,FALSE),"")</f>
        <v/>
      </c>
      <c r="K108" s="86" t="str">
        <f>IFERROR(VLOOKUP(K$1&amp;$B108,'Score Data Entry'!$L:$M,2,FALSE),"")</f>
        <v/>
      </c>
      <c r="L108" s="86" t="str">
        <f>IFERROR(VLOOKUP(L$1&amp;$B108,'Score Data Entry'!$L:$M,2,FALSE),"")</f>
        <v/>
      </c>
      <c r="M108" s="86" t="str">
        <f>IFERROR(VLOOKUP(M$1&amp;$B108,'Score Data Entry'!$L:$M,2,FALSE),"")</f>
        <v/>
      </c>
      <c r="N108" s="86" t="str">
        <f>IFERROR(VLOOKUP(N$1&amp;$B108,'Score Data Entry'!$L:$M,2,FALSE),"")</f>
        <v/>
      </c>
      <c r="O108" s="86" t="str">
        <f>IFERROR(VLOOKUP(O$1&amp;$B108,'Score Data Entry'!$L:$M,2,FALSE),"")</f>
        <v/>
      </c>
      <c r="P108" s="86" t="str">
        <f>IFERROR(VLOOKUP(P$1&amp;$B108,'Score Data Entry'!$L:$M,2,FALSE),"")</f>
        <v/>
      </c>
      <c r="Q108" s="86" t="str">
        <f>IFERROR(VLOOKUP(Q$1&amp;$B108,'Score Data Entry'!$L:$M,2,FALSE),"")</f>
        <v/>
      </c>
      <c r="R108" s="86" t="str">
        <f>IFERROR(VLOOKUP(R$1&amp;$B108,'Score Data Entry'!$L:$M,2,FALSE),"")</f>
        <v/>
      </c>
      <c r="S108" s="86" t="str">
        <f>IFERROR(VLOOKUP(S$1&amp;$B108,'Score Data Entry'!$L:$M,2,FALSE),"")</f>
        <v/>
      </c>
      <c r="T108" s="86" t="str">
        <f>IFERROR(VLOOKUP(T$1&amp;$B108,'Score Data Entry'!$L:$M,2,FALSE),"")</f>
        <v/>
      </c>
      <c r="U108" s="86" t="str">
        <f>IFERROR(VLOOKUP(U$1&amp;$B108,'Score Data Entry'!$L:$M,2,FALSE),"")</f>
        <v/>
      </c>
      <c r="V108" s="86" t="str">
        <f>IFERROR(VLOOKUP(V$1&amp;$B108,'Score Data Entry'!$L:$M,2,FALSE),"")</f>
        <v/>
      </c>
      <c r="W108" s="86" t="str">
        <f>IFERROR(VLOOKUP(W$1&amp;$B108,'Score Data Entry'!$L:$M,2,FALSE),"")</f>
        <v/>
      </c>
      <c r="X108" s="86" t="str">
        <f>IFERROR(VLOOKUP(X$1&amp;$B108,'Score Data Entry'!$L:$M,2,FALSE),"")</f>
        <v/>
      </c>
      <c r="Y108" s="86" t="str">
        <f>IFERROR(VLOOKUP(Y$1&amp;$B108,'Score Data Entry'!$L:$M,2,FALSE),"")</f>
        <v/>
      </c>
      <c r="Z108" s="86" t="str">
        <f>IFERROR(VLOOKUP(Z$1&amp;$B108,'Score Data Entry'!$L:$M,2,FALSE),"")</f>
        <v/>
      </c>
      <c r="AA108" s="86" t="str">
        <f>IFERROR(VLOOKUP(AA$1&amp;$B108,'Score Data Entry'!$L:$M,2,FALSE),"")</f>
        <v/>
      </c>
      <c r="AB108" s="86" t="str">
        <f>IFERROR(VLOOKUP(AB$1&amp;$B108,'Score Data Entry'!$L:$M,2,FALSE),"")</f>
        <v/>
      </c>
      <c r="AC108" s="86" t="str">
        <f>IFERROR(VLOOKUP(AC$1&amp;$B108,'Score Data Entry'!$L:$M,2,FALSE),"")</f>
        <v/>
      </c>
      <c r="AD108" s="86" t="str">
        <f>IFERROR(VLOOKUP(AD$1&amp;$B108,'Score Data Entry'!$L:$M,2,FALSE),"")</f>
        <v/>
      </c>
      <c r="AE108" s="86" t="str">
        <f>IFERROR(VLOOKUP(AE$1&amp;$B108,'Score Data Entry'!$L:$M,2,FALSE),"")</f>
        <v/>
      </c>
      <c r="AF108" s="86" t="str">
        <f>IFERROR(VLOOKUP(AF$1&amp;$B108,'Score Data Entry'!$L:$M,2,FALSE),"")</f>
        <v/>
      </c>
      <c r="AG108" s="86" t="str">
        <f>IFERROR(VLOOKUP(AG$1&amp;$B108,'Score Data Entry'!$L:$M,2,FALSE),"")</f>
        <v/>
      </c>
      <c r="AH108" s="86" t="str">
        <f>IFERROR(VLOOKUP(AH$1&amp;$B108,'Score Data Entry'!$L:$M,2,FALSE),"")</f>
        <v/>
      </c>
      <c r="AI108" s="83">
        <v>0</v>
      </c>
      <c r="AJ108" s="83">
        <v>0</v>
      </c>
      <c r="AK108" s="83">
        <v>0</v>
      </c>
      <c r="AL108" s="83">
        <v>0</v>
      </c>
      <c r="AM108" s="83">
        <v>0</v>
      </c>
      <c r="AN108" s="83">
        <v>0</v>
      </c>
      <c r="AO108" s="83">
        <v>0</v>
      </c>
      <c r="AP108" s="83">
        <v>0</v>
      </c>
      <c r="AQ108" s="84">
        <f t="shared" si="6"/>
        <v>0</v>
      </c>
      <c r="AR108" s="85">
        <f t="shared" si="7"/>
        <v>0</v>
      </c>
    </row>
    <row r="109" spans="1:44" ht="15.6" x14ac:dyDescent="0.3">
      <c r="A109" s="91" t="s">
        <v>308</v>
      </c>
      <c r="B109" s="93" t="s">
        <v>437</v>
      </c>
      <c r="C109" s="86" t="str">
        <f>IFERROR(VLOOKUP(C$1&amp;$B109,'Score Data Entry'!$L:$M,2,FALSE),"")</f>
        <v/>
      </c>
      <c r="D109" s="86" t="str">
        <f>IFERROR(VLOOKUP(D$1&amp;$B109,'Score Data Entry'!$L:$M,2,FALSE),"")</f>
        <v/>
      </c>
      <c r="E109" s="86" t="str">
        <f>IFERROR(VLOOKUP(E$1&amp;$B109,'Score Data Entry'!$L:$M,2,FALSE),"")</f>
        <v/>
      </c>
      <c r="F109" s="86" t="str">
        <f>IFERROR(VLOOKUP(F$1&amp;$B109,'Score Data Entry'!$L:$M,2,FALSE),"")</f>
        <v/>
      </c>
      <c r="G109" s="86" t="str">
        <f>IFERROR(VLOOKUP(G$1&amp;$B109,'Score Data Entry'!$L:$M,2,FALSE),"")</f>
        <v/>
      </c>
      <c r="H109" s="86" t="str">
        <f>IFERROR(VLOOKUP(H$1&amp;$B109,'Score Data Entry'!$L:$M,2,FALSE),"")</f>
        <v/>
      </c>
      <c r="I109" s="86" t="str">
        <f>IFERROR(VLOOKUP(I$1&amp;$B109,'Score Data Entry'!$L:$M,2,FALSE),"")</f>
        <v/>
      </c>
      <c r="J109" s="86" t="str">
        <f>IFERROR(VLOOKUP(J$1&amp;$B109,'Score Data Entry'!$L:$M,2,FALSE),"")</f>
        <v/>
      </c>
      <c r="K109" s="86" t="str">
        <f>IFERROR(VLOOKUP(K$1&amp;$B109,'Score Data Entry'!$L:$M,2,FALSE),"")</f>
        <v/>
      </c>
      <c r="L109" s="86" t="str">
        <f>IFERROR(VLOOKUP(L$1&amp;$B109,'Score Data Entry'!$L:$M,2,FALSE),"")</f>
        <v/>
      </c>
      <c r="M109" s="86" t="str">
        <f>IFERROR(VLOOKUP(M$1&amp;$B109,'Score Data Entry'!$L:$M,2,FALSE),"")</f>
        <v/>
      </c>
      <c r="N109" s="86" t="str">
        <f>IFERROR(VLOOKUP(N$1&amp;$B109,'Score Data Entry'!$L:$M,2,FALSE),"")</f>
        <v/>
      </c>
      <c r="O109" s="86" t="str">
        <f>IFERROR(VLOOKUP(O$1&amp;$B109,'Score Data Entry'!$L:$M,2,FALSE),"")</f>
        <v/>
      </c>
      <c r="P109" s="86" t="str">
        <f>IFERROR(VLOOKUP(P$1&amp;$B109,'Score Data Entry'!$L:$M,2,FALSE),"")</f>
        <v/>
      </c>
      <c r="Q109" s="86" t="str">
        <f>IFERROR(VLOOKUP(Q$1&amp;$B109,'Score Data Entry'!$L:$M,2,FALSE),"")</f>
        <v/>
      </c>
      <c r="R109" s="86" t="str">
        <f>IFERROR(VLOOKUP(R$1&amp;$B109,'Score Data Entry'!$L:$M,2,FALSE),"")</f>
        <v/>
      </c>
      <c r="S109" s="86" t="str">
        <f>IFERROR(VLOOKUP(S$1&amp;$B109,'Score Data Entry'!$L:$M,2,FALSE),"")</f>
        <v/>
      </c>
      <c r="T109" s="86" t="str">
        <f>IFERROR(VLOOKUP(T$1&amp;$B109,'Score Data Entry'!$L:$M,2,FALSE),"")</f>
        <v/>
      </c>
      <c r="U109" s="86" t="str">
        <f>IFERROR(VLOOKUP(U$1&amp;$B109,'Score Data Entry'!$L:$M,2,FALSE),"")</f>
        <v/>
      </c>
      <c r="V109" s="86" t="str">
        <f>IFERROR(VLOOKUP(V$1&amp;$B109,'Score Data Entry'!$L:$M,2,FALSE),"")</f>
        <v/>
      </c>
      <c r="W109" s="86" t="str">
        <f>IFERROR(VLOOKUP(W$1&amp;$B109,'Score Data Entry'!$L:$M,2,FALSE),"")</f>
        <v/>
      </c>
      <c r="X109" s="86" t="str">
        <f>IFERROR(VLOOKUP(X$1&amp;$B109,'Score Data Entry'!$L:$M,2,FALSE),"")</f>
        <v/>
      </c>
      <c r="Y109" s="86" t="str">
        <f>IFERROR(VLOOKUP(Y$1&amp;$B109,'Score Data Entry'!$L:$M,2,FALSE),"")</f>
        <v/>
      </c>
      <c r="Z109" s="86" t="str">
        <f>IFERROR(VLOOKUP(Z$1&amp;$B109,'Score Data Entry'!$L:$M,2,FALSE),"")</f>
        <v/>
      </c>
      <c r="AA109" s="86" t="str">
        <f>IFERROR(VLOOKUP(AA$1&amp;$B109,'Score Data Entry'!$L:$M,2,FALSE),"")</f>
        <v/>
      </c>
      <c r="AB109" s="86" t="str">
        <f>IFERROR(VLOOKUP(AB$1&amp;$B109,'Score Data Entry'!$L:$M,2,FALSE),"")</f>
        <v/>
      </c>
      <c r="AC109" s="86" t="str">
        <f>IFERROR(VLOOKUP(AC$1&amp;$B109,'Score Data Entry'!$L:$M,2,FALSE),"")</f>
        <v/>
      </c>
      <c r="AD109" s="86" t="str">
        <f>IFERROR(VLOOKUP(AD$1&amp;$B109,'Score Data Entry'!$L:$M,2,FALSE),"")</f>
        <v/>
      </c>
      <c r="AE109" s="86" t="str">
        <f>IFERROR(VLOOKUP(AE$1&amp;$B109,'Score Data Entry'!$L:$M,2,FALSE),"")</f>
        <v/>
      </c>
      <c r="AF109" s="86" t="str">
        <f>IFERROR(VLOOKUP(AF$1&amp;$B109,'Score Data Entry'!$L:$M,2,FALSE),"")</f>
        <v/>
      </c>
      <c r="AG109" s="86" t="str">
        <f>IFERROR(VLOOKUP(AG$1&amp;$B109,'Score Data Entry'!$L:$M,2,FALSE),"")</f>
        <v/>
      </c>
      <c r="AH109" s="86" t="str">
        <f>IFERROR(VLOOKUP(AH$1&amp;$B109,'Score Data Entry'!$L:$M,2,FALSE),"")</f>
        <v/>
      </c>
      <c r="AI109" s="83">
        <v>0</v>
      </c>
      <c r="AJ109" s="83">
        <v>0</v>
      </c>
      <c r="AK109" s="83">
        <v>0</v>
      </c>
      <c r="AL109" s="83">
        <v>0</v>
      </c>
      <c r="AM109" s="83">
        <v>0</v>
      </c>
      <c r="AN109" s="83">
        <v>0</v>
      </c>
      <c r="AO109" s="83">
        <v>0</v>
      </c>
      <c r="AP109" s="83">
        <v>0</v>
      </c>
      <c r="AQ109" s="84">
        <f t="shared" si="6"/>
        <v>0</v>
      </c>
      <c r="AR109" s="85">
        <f t="shared" si="7"/>
        <v>0</v>
      </c>
    </row>
    <row r="110" spans="1:44" ht="15.6" x14ac:dyDescent="0.3">
      <c r="A110" s="91" t="s">
        <v>309</v>
      </c>
      <c r="B110" s="93" t="s">
        <v>438</v>
      </c>
      <c r="C110" s="86" t="str">
        <f>IFERROR(VLOOKUP(C$1&amp;$B110,'Score Data Entry'!$L:$M,2,FALSE),"")</f>
        <v/>
      </c>
      <c r="D110" s="86" t="str">
        <f>IFERROR(VLOOKUP(D$1&amp;$B110,'Score Data Entry'!$L:$M,2,FALSE),"")</f>
        <v/>
      </c>
      <c r="E110" s="86" t="str">
        <f>IFERROR(VLOOKUP(E$1&amp;$B110,'Score Data Entry'!$L:$M,2,FALSE),"")</f>
        <v/>
      </c>
      <c r="F110" s="86" t="str">
        <f>IFERROR(VLOOKUP(F$1&amp;$B110,'Score Data Entry'!$L:$M,2,FALSE),"")</f>
        <v/>
      </c>
      <c r="G110" s="86" t="str">
        <f>IFERROR(VLOOKUP(G$1&amp;$B110,'Score Data Entry'!$L:$M,2,FALSE),"")</f>
        <v/>
      </c>
      <c r="H110" s="86" t="str">
        <f>IFERROR(VLOOKUP(H$1&amp;$B110,'Score Data Entry'!$L:$M,2,FALSE),"")</f>
        <v/>
      </c>
      <c r="I110" s="86" t="str">
        <f>IFERROR(VLOOKUP(I$1&amp;$B110,'Score Data Entry'!$L:$M,2,FALSE),"")</f>
        <v/>
      </c>
      <c r="J110" s="86" t="str">
        <f>IFERROR(VLOOKUP(J$1&amp;$B110,'Score Data Entry'!$L:$M,2,FALSE),"")</f>
        <v/>
      </c>
      <c r="K110" s="86" t="str">
        <f>IFERROR(VLOOKUP(K$1&amp;$B110,'Score Data Entry'!$L:$M,2,FALSE),"")</f>
        <v/>
      </c>
      <c r="L110" s="86" t="str">
        <f>IFERROR(VLOOKUP(L$1&amp;$B110,'Score Data Entry'!$L:$M,2,FALSE),"")</f>
        <v/>
      </c>
      <c r="M110" s="86" t="str">
        <f>IFERROR(VLOOKUP(M$1&amp;$B110,'Score Data Entry'!$L:$M,2,FALSE),"")</f>
        <v/>
      </c>
      <c r="N110" s="86" t="str">
        <f>IFERROR(VLOOKUP(N$1&amp;$B110,'Score Data Entry'!$L:$M,2,FALSE),"")</f>
        <v/>
      </c>
      <c r="O110" s="86" t="str">
        <f>IFERROR(VLOOKUP(O$1&amp;$B110,'Score Data Entry'!$L:$M,2,FALSE),"")</f>
        <v/>
      </c>
      <c r="P110" s="86" t="str">
        <f>IFERROR(VLOOKUP(P$1&amp;$B110,'Score Data Entry'!$L:$M,2,FALSE),"")</f>
        <v/>
      </c>
      <c r="Q110" s="86" t="str">
        <f>IFERROR(VLOOKUP(Q$1&amp;$B110,'Score Data Entry'!$L:$M,2,FALSE),"")</f>
        <v/>
      </c>
      <c r="R110" s="86" t="str">
        <f>IFERROR(VLOOKUP(R$1&amp;$B110,'Score Data Entry'!$L:$M,2,FALSE),"")</f>
        <v/>
      </c>
      <c r="S110" s="86" t="str">
        <f>IFERROR(VLOOKUP(S$1&amp;$B110,'Score Data Entry'!$L:$M,2,FALSE),"")</f>
        <v/>
      </c>
      <c r="T110" s="86" t="str">
        <f>IFERROR(VLOOKUP(T$1&amp;$B110,'Score Data Entry'!$L:$M,2,FALSE),"")</f>
        <v/>
      </c>
      <c r="U110" s="86" t="str">
        <f>IFERROR(VLOOKUP(U$1&amp;$B110,'Score Data Entry'!$L:$M,2,FALSE),"")</f>
        <v/>
      </c>
      <c r="V110" s="86" t="str">
        <f>IFERROR(VLOOKUP(V$1&amp;$B110,'Score Data Entry'!$L:$M,2,FALSE),"")</f>
        <v/>
      </c>
      <c r="W110" s="86" t="str">
        <f>IFERROR(VLOOKUP(W$1&amp;$B110,'Score Data Entry'!$L:$M,2,FALSE),"")</f>
        <v/>
      </c>
      <c r="X110" s="86" t="str">
        <f>IFERROR(VLOOKUP(X$1&amp;$B110,'Score Data Entry'!$L:$M,2,FALSE),"")</f>
        <v/>
      </c>
      <c r="Y110" s="86" t="str">
        <f>IFERROR(VLOOKUP(Y$1&amp;$B110,'Score Data Entry'!$L:$M,2,FALSE),"")</f>
        <v/>
      </c>
      <c r="Z110" s="86" t="str">
        <f>IFERROR(VLOOKUP(Z$1&amp;$B110,'Score Data Entry'!$L:$M,2,FALSE),"")</f>
        <v/>
      </c>
      <c r="AA110" s="86" t="str">
        <f>IFERROR(VLOOKUP(AA$1&amp;$B110,'Score Data Entry'!$L:$M,2,FALSE),"")</f>
        <v/>
      </c>
      <c r="AB110" s="86" t="str">
        <f>IFERROR(VLOOKUP(AB$1&amp;$B110,'Score Data Entry'!$L:$M,2,FALSE),"")</f>
        <v/>
      </c>
      <c r="AC110" s="86" t="str">
        <f>IFERROR(VLOOKUP(AC$1&amp;$B110,'Score Data Entry'!$L:$M,2,FALSE),"")</f>
        <v/>
      </c>
      <c r="AD110" s="86" t="str">
        <f>IFERROR(VLOOKUP(AD$1&amp;$B110,'Score Data Entry'!$L:$M,2,FALSE),"")</f>
        <v/>
      </c>
      <c r="AE110" s="86" t="str">
        <f>IFERROR(VLOOKUP(AE$1&amp;$B110,'Score Data Entry'!$L:$M,2,FALSE),"")</f>
        <v/>
      </c>
      <c r="AF110" s="86" t="str">
        <f>IFERROR(VLOOKUP(AF$1&amp;$B110,'Score Data Entry'!$L:$M,2,FALSE),"")</f>
        <v/>
      </c>
      <c r="AG110" s="86" t="str">
        <f>IFERROR(VLOOKUP(AG$1&amp;$B110,'Score Data Entry'!$L:$M,2,FALSE),"")</f>
        <v/>
      </c>
      <c r="AH110" s="86" t="str">
        <f>IFERROR(VLOOKUP(AH$1&amp;$B110,'Score Data Entry'!$L:$M,2,FALSE),"")</f>
        <v/>
      </c>
      <c r="AI110" s="83">
        <v>0</v>
      </c>
      <c r="AJ110" s="83">
        <v>0</v>
      </c>
      <c r="AK110" s="83">
        <v>0</v>
      </c>
      <c r="AL110" s="83">
        <v>0</v>
      </c>
      <c r="AM110" s="83">
        <v>0</v>
      </c>
      <c r="AN110" s="83">
        <v>0</v>
      </c>
      <c r="AO110" s="83">
        <v>0</v>
      </c>
      <c r="AP110" s="83">
        <v>0</v>
      </c>
      <c r="AQ110" s="84">
        <f t="shared" si="6"/>
        <v>0</v>
      </c>
      <c r="AR110" s="85">
        <f t="shared" si="7"/>
        <v>0</v>
      </c>
    </row>
    <row r="111" spans="1:44" ht="15.6" x14ac:dyDescent="0.3">
      <c r="A111" s="91" t="s">
        <v>310</v>
      </c>
      <c r="B111" s="93" t="s">
        <v>440</v>
      </c>
      <c r="C111" s="86" t="str">
        <f>IFERROR(VLOOKUP(C$1&amp;$B111,'Score Data Entry'!$L:$M,2,FALSE),"")</f>
        <v/>
      </c>
      <c r="D111" s="86" t="str">
        <f>IFERROR(VLOOKUP(D$1&amp;$B111,'Score Data Entry'!$L:$M,2,FALSE),"")</f>
        <v/>
      </c>
      <c r="E111" s="86" t="str">
        <f>IFERROR(VLOOKUP(E$1&amp;$B111,'Score Data Entry'!$L:$M,2,FALSE),"")</f>
        <v/>
      </c>
      <c r="F111" s="86" t="str">
        <f>IFERROR(VLOOKUP(F$1&amp;$B111,'Score Data Entry'!$L:$M,2,FALSE),"")</f>
        <v/>
      </c>
      <c r="G111" s="86" t="str">
        <f>IFERROR(VLOOKUP(G$1&amp;$B111,'Score Data Entry'!$L:$M,2,FALSE),"")</f>
        <v/>
      </c>
      <c r="H111" s="86" t="str">
        <f>IFERROR(VLOOKUP(H$1&amp;$B111,'Score Data Entry'!$L:$M,2,FALSE),"")</f>
        <v/>
      </c>
      <c r="I111" s="86" t="str">
        <f>IFERROR(VLOOKUP(I$1&amp;$B111,'Score Data Entry'!$L:$M,2,FALSE),"")</f>
        <v/>
      </c>
      <c r="J111" s="86" t="str">
        <f>IFERROR(VLOOKUP(J$1&amp;$B111,'Score Data Entry'!$L:$M,2,FALSE),"")</f>
        <v/>
      </c>
      <c r="K111" s="86" t="str">
        <f>IFERROR(VLOOKUP(K$1&amp;$B111,'Score Data Entry'!$L:$M,2,FALSE),"")</f>
        <v/>
      </c>
      <c r="L111" s="86" t="str">
        <f>IFERROR(VLOOKUP(L$1&amp;$B111,'Score Data Entry'!$L:$M,2,FALSE),"")</f>
        <v/>
      </c>
      <c r="M111" s="86" t="str">
        <f>IFERROR(VLOOKUP(M$1&amp;$B111,'Score Data Entry'!$L:$M,2,FALSE),"")</f>
        <v/>
      </c>
      <c r="N111" s="86" t="str">
        <f>IFERROR(VLOOKUP(N$1&amp;$B111,'Score Data Entry'!$L:$M,2,FALSE),"")</f>
        <v/>
      </c>
      <c r="O111" s="86" t="str">
        <f>IFERROR(VLOOKUP(O$1&amp;$B111,'Score Data Entry'!$L:$M,2,FALSE),"")</f>
        <v/>
      </c>
      <c r="P111" s="86" t="str">
        <f>IFERROR(VLOOKUP(P$1&amp;$B111,'Score Data Entry'!$L:$M,2,FALSE),"")</f>
        <v/>
      </c>
      <c r="Q111" s="86" t="str">
        <f>IFERROR(VLOOKUP(Q$1&amp;$B111,'Score Data Entry'!$L:$M,2,FALSE),"")</f>
        <v/>
      </c>
      <c r="R111" s="86" t="str">
        <f>IFERROR(VLOOKUP(R$1&amp;$B111,'Score Data Entry'!$L:$M,2,FALSE),"")</f>
        <v/>
      </c>
      <c r="S111" s="86" t="str">
        <f>IFERROR(VLOOKUP(S$1&amp;$B111,'Score Data Entry'!$L:$M,2,FALSE),"")</f>
        <v/>
      </c>
      <c r="T111" s="86" t="str">
        <f>IFERROR(VLOOKUP(T$1&amp;$B111,'Score Data Entry'!$L:$M,2,FALSE),"")</f>
        <v/>
      </c>
      <c r="U111" s="86" t="str">
        <f>IFERROR(VLOOKUP(U$1&amp;$B111,'Score Data Entry'!$L:$M,2,FALSE),"")</f>
        <v/>
      </c>
      <c r="V111" s="86" t="str">
        <f>IFERROR(VLOOKUP(V$1&amp;$B111,'Score Data Entry'!$L:$M,2,FALSE),"")</f>
        <v/>
      </c>
      <c r="W111" s="86" t="str">
        <f>IFERROR(VLOOKUP(W$1&amp;$B111,'Score Data Entry'!$L:$M,2,FALSE),"")</f>
        <v/>
      </c>
      <c r="X111" s="86" t="str">
        <f>IFERROR(VLOOKUP(X$1&amp;$B111,'Score Data Entry'!$L:$M,2,FALSE),"")</f>
        <v/>
      </c>
      <c r="Y111" s="86" t="str">
        <f>IFERROR(VLOOKUP(Y$1&amp;$B111,'Score Data Entry'!$L:$M,2,FALSE),"")</f>
        <v/>
      </c>
      <c r="Z111" s="86" t="str">
        <f>IFERROR(VLOOKUP(Z$1&amp;$B111,'Score Data Entry'!$L:$M,2,FALSE),"")</f>
        <v/>
      </c>
      <c r="AA111" s="86" t="str">
        <f>IFERROR(VLOOKUP(AA$1&amp;$B111,'Score Data Entry'!$L:$M,2,FALSE),"")</f>
        <v/>
      </c>
      <c r="AB111" s="86" t="str">
        <f>IFERROR(VLOOKUP(AB$1&amp;$B111,'Score Data Entry'!$L:$M,2,FALSE),"")</f>
        <v/>
      </c>
      <c r="AC111" s="86" t="str">
        <f>IFERROR(VLOOKUP(AC$1&amp;$B111,'Score Data Entry'!$L:$M,2,FALSE),"")</f>
        <v/>
      </c>
      <c r="AD111" s="86" t="str">
        <f>IFERROR(VLOOKUP(AD$1&amp;$B111,'Score Data Entry'!$L:$M,2,FALSE),"")</f>
        <v/>
      </c>
      <c r="AE111" s="86" t="str">
        <f>IFERROR(VLOOKUP(AE$1&amp;$B111,'Score Data Entry'!$L:$M,2,FALSE),"")</f>
        <v/>
      </c>
      <c r="AF111" s="86" t="str">
        <f>IFERROR(VLOOKUP(AF$1&amp;$B111,'Score Data Entry'!$L:$M,2,FALSE),"")</f>
        <v/>
      </c>
      <c r="AG111" s="86" t="str">
        <f>IFERROR(VLOOKUP(AG$1&amp;$B111,'Score Data Entry'!$L:$M,2,FALSE),"")</f>
        <v/>
      </c>
      <c r="AH111" s="86" t="str">
        <f>IFERROR(VLOOKUP(AH$1&amp;$B111,'Score Data Entry'!$L:$M,2,FALSE),"")</f>
        <v/>
      </c>
      <c r="AI111" s="83">
        <v>0</v>
      </c>
      <c r="AJ111" s="83">
        <v>0</v>
      </c>
      <c r="AK111" s="83">
        <v>0</v>
      </c>
      <c r="AL111" s="83">
        <v>0</v>
      </c>
      <c r="AM111" s="83">
        <v>0</v>
      </c>
      <c r="AN111" s="83">
        <v>0</v>
      </c>
      <c r="AO111" s="83">
        <v>0</v>
      </c>
      <c r="AP111" s="83">
        <v>0</v>
      </c>
      <c r="AQ111" s="84">
        <f t="shared" si="6"/>
        <v>0</v>
      </c>
      <c r="AR111" s="85">
        <f t="shared" si="7"/>
        <v>0</v>
      </c>
    </row>
    <row r="112" spans="1:44" ht="15.6" x14ac:dyDescent="0.3">
      <c r="A112" s="91" t="s">
        <v>259</v>
      </c>
      <c r="B112" s="93" t="s">
        <v>441</v>
      </c>
      <c r="C112" s="86" t="str">
        <f>IFERROR(VLOOKUP(C$1&amp;$B112,'Score Data Entry'!$L:$M,2,FALSE),"")</f>
        <v/>
      </c>
      <c r="D112" s="86" t="str">
        <f>IFERROR(VLOOKUP(D$1&amp;$B112,'Score Data Entry'!$L:$M,2,FALSE),"")</f>
        <v/>
      </c>
      <c r="E112" s="86" t="str">
        <f>IFERROR(VLOOKUP(E$1&amp;$B112,'Score Data Entry'!$L:$M,2,FALSE),"")</f>
        <v/>
      </c>
      <c r="F112" s="86" t="str">
        <f>IFERROR(VLOOKUP(F$1&amp;$B112,'Score Data Entry'!$L:$M,2,FALSE),"")</f>
        <v/>
      </c>
      <c r="G112" s="86" t="str">
        <f>IFERROR(VLOOKUP(G$1&amp;$B112,'Score Data Entry'!$L:$M,2,FALSE),"")</f>
        <v/>
      </c>
      <c r="H112" s="86" t="str">
        <f>IFERROR(VLOOKUP(H$1&amp;$B112,'Score Data Entry'!$L:$M,2,FALSE),"")</f>
        <v/>
      </c>
      <c r="I112" s="86" t="str">
        <f>IFERROR(VLOOKUP(I$1&amp;$B112,'Score Data Entry'!$L:$M,2,FALSE),"")</f>
        <v/>
      </c>
      <c r="J112" s="86" t="str">
        <f>IFERROR(VLOOKUP(J$1&amp;$B112,'Score Data Entry'!$L:$M,2,FALSE),"")</f>
        <v/>
      </c>
      <c r="K112" s="86" t="str">
        <f>IFERROR(VLOOKUP(K$1&amp;$B112,'Score Data Entry'!$L:$M,2,FALSE),"")</f>
        <v/>
      </c>
      <c r="L112" s="86" t="str">
        <f>IFERROR(VLOOKUP(L$1&amp;$B112,'Score Data Entry'!$L:$M,2,FALSE),"")</f>
        <v/>
      </c>
      <c r="M112" s="86" t="str">
        <f>IFERROR(VLOOKUP(M$1&amp;$B112,'Score Data Entry'!$L:$M,2,FALSE),"")</f>
        <v/>
      </c>
      <c r="N112" s="86" t="str">
        <f>IFERROR(VLOOKUP(N$1&amp;$B112,'Score Data Entry'!$L:$M,2,FALSE),"")</f>
        <v/>
      </c>
      <c r="O112" s="86" t="str">
        <f>IFERROR(VLOOKUP(O$1&amp;$B112,'Score Data Entry'!$L:$M,2,FALSE),"")</f>
        <v/>
      </c>
      <c r="P112" s="86" t="str">
        <f>IFERROR(VLOOKUP(P$1&amp;$B112,'Score Data Entry'!$L:$M,2,FALSE),"")</f>
        <v/>
      </c>
      <c r="Q112" s="86" t="str">
        <f>IFERROR(VLOOKUP(Q$1&amp;$B112,'Score Data Entry'!$L:$M,2,FALSE),"")</f>
        <v/>
      </c>
      <c r="R112" s="86" t="str">
        <f>IFERROR(VLOOKUP(R$1&amp;$B112,'Score Data Entry'!$L:$M,2,FALSE),"")</f>
        <v/>
      </c>
      <c r="S112" s="86" t="str">
        <f>IFERROR(VLOOKUP(S$1&amp;$B112,'Score Data Entry'!$L:$M,2,FALSE),"")</f>
        <v/>
      </c>
      <c r="T112" s="86" t="str">
        <f>IFERROR(VLOOKUP(T$1&amp;$B112,'Score Data Entry'!$L:$M,2,FALSE),"")</f>
        <v/>
      </c>
      <c r="U112" s="86" t="str">
        <f>IFERROR(VLOOKUP(U$1&amp;$B112,'Score Data Entry'!$L:$M,2,FALSE),"")</f>
        <v/>
      </c>
      <c r="V112" s="86" t="str">
        <f>IFERROR(VLOOKUP(V$1&amp;$B112,'Score Data Entry'!$L:$M,2,FALSE),"")</f>
        <v/>
      </c>
      <c r="W112" s="86" t="str">
        <f>IFERROR(VLOOKUP(W$1&amp;$B112,'Score Data Entry'!$L:$M,2,FALSE),"")</f>
        <v/>
      </c>
      <c r="X112" s="86" t="str">
        <f>IFERROR(VLOOKUP(X$1&amp;$B112,'Score Data Entry'!$L:$M,2,FALSE),"")</f>
        <v/>
      </c>
      <c r="Y112" s="86" t="str">
        <f>IFERROR(VLOOKUP(Y$1&amp;$B112,'Score Data Entry'!$L:$M,2,FALSE),"")</f>
        <v/>
      </c>
      <c r="Z112" s="86" t="str">
        <f>IFERROR(VLOOKUP(Z$1&amp;$B112,'Score Data Entry'!$L:$M,2,FALSE),"")</f>
        <v/>
      </c>
      <c r="AA112" s="86" t="str">
        <f>IFERROR(VLOOKUP(AA$1&amp;$B112,'Score Data Entry'!$L:$M,2,FALSE),"")</f>
        <v/>
      </c>
      <c r="AB112" s="86" t="str">
        <f>IFERROR(VLOOKUP(AB$1&amp;$B112,'Score Data Entry'!$L:$M,2,FALSE),"")</f>
        <v/>
      </c>
      <c r="AC112" s="86" t="str">
        <f>IFERROR(VLOOKUP(AC$1&amp;$B112,'Score Data Entry'!$L:$M,2,FALSE),"")</f>
        <v/>
      </c>
      <c r="AD112" s="86" t="str">
        <f>IFERROR(VLOOKUP(AD$1&amp;$B112,'Score Data Entry'!$L:$M,2,FALSE),"")</f>
        <v/>
      </c>
      <c r="AE112" s="86" t="str">
        <f>IFERROR(VLOOKUP(AE$1&amp;$B112,'Score Data Entry'!$L:$M,2,FALSE),"")</f>
        <v/>
      </c>
      <c r="AF112" s="86" t="str">
        <f>IFERROR(VLOOKUP(AF$1&amp;$B112,'Score Data Entry'!$L:$M,2,FALSE),"")</f>
        <v/>
      </c>
      <c r="AG112" s="86" t="str">
        <f>IFERROR(VLOOKUP(AG$1&amp;$B112,'Score Data Entry'!$L:$M,2,FALSE),"")</f>
        <v/>
      </c>
      <c r="AH112" s="86" t="str">
        <f>IFERROR(VLOOKUP(AH$1&amp;$B112,'Score Data Entry'!$L:$M,2,FALSE),"")</f>
        <v/>
      </c>
      <c r="AI112" s="83">
        <v>0</v>
      </c>
      <c r="AJ112" s="83">
        <v>0</v>
      </c>
      <c r="AK112" s="83">
        <v>0</v>
      </c>
      <c r="AL112" s="83">
        <v>0</v>
      </c>
      <c r="AM112" s="83">
        <v>0</v>
      </c>
      <c r="AN112" s="83">
        <v>0</v>
      </c>
      <c r="AO112" s="83">
        <v>0</v>
      </c>
      <c r="AP112" s="83">
        <v>0</v>
      </c>
      <c r="AQ112" s="84">
        <f t="shared" si="6"/>
        <v>0</v>
      </c>
      <c r="AR112" s="85">
        <f t="shared" si="7"/>
        <v>0</v>
      </c>
    </row>
    <row r="113" spans="1:44" ht="15.6" x14ac:dyDescent="0.3">
      <c r="A113" s="91" t="s">
        <v>312</v>
      </c>
      <c r="B113" s="93" t="s">
        <v>443</v>
      </c>
      <c r="C113" s="86" t="str">
        <f>IFERROR(VLOOKUP(C$1&amp;$B113,'Score Data Entry'!$L:$M,2,FALSE),"")</f>
        <v/>
      </c>
      <c r="D113" s="86" t="str">
        <f>IFERROR(VLOOKUP(D$1&amp;$B113,'Score Data Entry'!$L:$M,2,FALSE),"")</f>
        <v/>
      </c>
      <c r="E113" s="86" t="str">
        <f>IFERROR(VLOOKUP(E$1&amp;$B113,'Score Data Entry'!$L:$M,2,FALSE),"")</f>
        <v/>
      </c>
      <c r="F113" s="86" t="str">
        <f>IFERROR(VLOOKUP(F$1&amp;$B113,'Score Data Entry'!$L:$M,2,FALSE),"")</f>
        <v/>
      </c>
      <c r="G113" s="86" t="str">
        <f>IFERROR(VLOOKUP(G$1&amp;$B113,'Score Data Entry'!$L:$M,2,FALSE),"")</f>
        <v/>
      </c>
      <c r="H113" s="86" t="str">
        <f>IFERROR(VLOOKUP(H$1&amp;$B113,'Score Data Entry'!$L:$M,2,FALSE),"")</f>
        <v/>
      </c>
      <c r="I113" s="86" t="str">
        <f>IFERROR(VLOOKUP(I$1&amp;$B113,'Score Data Entry'!$L:$M,2,FALSE),"")</f>
        <v/>
      </c>
      <c r="J113" s="86" t="str">
        <f>IFERROR(VLOOKUP(J$1&amp;$B113,'Score Data Entry'!$L:$M,2,FALSE),"")</f>
        <v/>
      </c>
      <c r="K113" s="86" t="str">
        <f>IFERROR(VLOOKUP(K$1&amp;$B113,'Score Data Entry'!$L:$M,2,FALSE),"")</f>
        <v/>
      </c>
      <c r="L113" s="86" t="str">
        <f>IFERROR(VLOOKUP(L$1&amp;$B113,'Score Data Entry'!$L:$M,2,FALSE),"")</f>
        <v/>
      </c>
      <c r="M113" s="86" t="str">
        <f>IFERROR(VLOOKUP(M$1&amp;$B113,'Score Data Entry'!$L:$M,2,FALSE),"")</f>
        <v/>
      </c>
      <c r="N113" s="86" t="str">
        <f>IFERROR(VLOOKUP(N$1&amp;$B113,'Score Data Entry'!$L:$M,2,FALSE),"")</f>
        <v/>
      </c>
      <c r="O113" s="86" t="str">
        <f>IFERROR(VLOOKUP(O$1&amp;$B113,'Score Data Entry'!$L:$M,2,FALSE),"")</f>
        <v/>
      </c>
      <c r="P113" s="86" t="str">
        <f>IFERROR(VLOOKUP(P$1&amp;$B113,'Score Data Entry'!$L:$M,2,FALSE),"")</f>
        <v/>
      </c>
      <c r="Q113" s="86" t="str">
        <f>IFERROR(VLOOKUP(Q$1&amp;$B113,'Score Data Entry'!$L:$M,2,FALSE),"")</f>
        <v/>
      </c>
      <c r="R113" s="86" t="str">
        <f>IFERROR(VLOOKUP(R$1&amp;$B113,'Score Data Entry'!$L:$M,2,FALSE),"")</f>
        <v/>
      </c>
      <c r="S113" s="86" t="str">
        <f>IFERROR(VLOOKUP(S$1&amp;$B113,'Score Data Entry'!$L:$M,2,FALSE),"")</f>
        <v/>
      </c>
      <c r="T113" s="86" t="str">
        <f>IFERROR(VLOOKUP(T$1&amp;$B113,'Score Data Entry'!$L:$M,2,FALSE),"")</f>
        <v/>
      </c>
      <c r="U113" s="86" t="str">
        <f>IFERROR(VLOOKUP(U$1&amp;$B113,'Score Data Entry'!$L:$M,2,FALSE),"")</f>
        <v/>
      </c>
      <c r="V113" s="86" t="str">
        <f>IFERROR(VLOOKUP(V$1&amp;$B113,'Score Data Entry'!$L:$M,2,FALSE),"")</f>
        <v/>
      </c>
      <c r="W113" s="86" t="str">
        <f>IFERROR(VLOOKUP(W$1&amp;$B113,'Score Data Entry'!$L:$M,2,FALSE),"")</f>
        <v/>
      </c>
      <c r="X113" s="86" t="str">
        <f>IFERROR(VLOOKUP(X$1&amp;$B113,'Score Data Entry'!$L:$M,2,FALSE),"")</f>
        <v/>
      </c>
      <c r="Y113" s="86" t="str">
        <f>IFERROR(VLOOKUP(Y$1&amp;$B113,'Score Data Entry'!$L:$M,2,FALSE),"")</f>
        <v/>
      </c>
      <c r="Z113" s="86" t="str">
        <f>IFERROR(VLOOKUP(Z$1&amp;$B113,'Score Data Entry'!$L:$M,2,FALSE),"")</f>
        <v/>
      </c>
      <c r="AA113" s="86" t="str">
        <f>IFERROR(VLOOKUP(AA$1&amp;$B113,'Score Data Entry'!$L:$M,2,FALSE),"")</f>
        <v/>
      </c>
      <c r="AB113" s="86" t="str">
        <f>IFERROR(VLOOKUP(AB$1&amp;$B113,'Score Data Entry'!$L:$M,2,FALSE),"")</f>
        <v/>
      </c>
      <c r="AC113" s="86" t="str">
        <f>IFERROR(VLOOKUP(AC$1&amp;$B113,'Score Data Entry'!$L:$M,2,FALSE),"")</f>
        <v/>
      </c>
      <c r="AD113" s="86" t="str">
        <f>IFERROR(VLOOKUP(AD$1&amp;$B113,'Score Data Entry'!$L:$M,2,FALSE),"")</f>
        <v/>
      </c>
      <c r="AE113" s="86" t="str">
        <f>IFERROR(VLOOKUP(AE$1&amp;$B113,'Score Data Entry'!$L:$M,2,FALSE),"")</f>
        <v/>
      </c>
      <c r="AF113" s="86" t="str">
        <f>IFERROR(VLOOKUP(AF$1&amp;$B113,'Score Data Entry'!$L:$M,2,FALSE),"")</f>
        <v/>
      </c>
      <c r="AG113" s="86" t="str">
        <f>IFERROR(VLOOKUP(AG$1&amp;$B113,'Score Data Entry'!$L:$M,2,FALSE),"")</f>
        <v/>
      </c>
      <c r="AH113" s="86" t="str">
        <f>IFERROR(VLOOKUP(AH$1&amp;$B113,'Score Data Entry'!$L:$M,2,FALSE),"")</f>
        <v/>
      </c>
      <c r="AI113" s="83">
        <v>0</v>
      </c>
      <c r="AJ113" s="83">
        <v>0</v>
      </c>
      <c r="AK113" s="83">
        <v>0</v>
      </c>
      <c r="AL113" s="83">
        <v>0</v>
      </c>
      <c r="AM113" s="83">
        <v>0</v>
      </c>
      <c r="AN113" s="83">
        <v>0</v>
      </c>
      <c r="AO113" s="83">
        <v>0</v>
      </c>
      <c r="AP113" s="83">
        <v>0</v>
      </c>
      <c r="AQ113" s="84">
        <f t="shared" si="6"/>
        <v>0</v>
      </c>
      <c r="AR113" s="85">
        <f t="shared" si="7"/>
        <v>0</v>
      </c>
    </row>
    <row r="114" spans="1:44" ht="15.6" x14ac:dyDescent="0.3">
      <c r="A114" s="91" t="s">
        <v>245</v>
      </c>
      <c r="B114" s="93" t="s">
        <v>446</v>
      </c>
      <c r="C114" s="86" t="str">
        <f>IFERROR(VLOOKUP(C$1&amp;$B114,'Score Data Entry'!$L:$M,2,FALSE),"")</f>
        <v/>
      </c>
      <c r="D114" s="86" t="str">
        <f>IFERROR(VLOOKUP(D$1&amp;$B114,'Score Data Entry'!$L:$M,2,FALSE),"")</f>
        <v/>
      </c>
      <c r="E114" s="86" t="str">
        <f>IFERROR(VLOOKUP(E$1&amp;$B114,'Score Data Entry'!$L:$M,2,FALSE),"")</f>
        <v/>
      </c>
      <c r="F114" s="86" t="str">
        <f>IFERROR(VLOOKUP(F$1&amp;$B114,'Score Data Entry'!$L:$M,2,FALSE),"")</f>
        <v/>
      </c>
      <c r="G114" s="86" t="str">
        <f>IFERROR(VLOOKUP(G$1&amp;$B114,'Score Data Entry'!$L:$M,2,FALSE),"")</f>
        <v/>
      </c>
      <c r="H114" s="86" t="str">
        <f>IFERROR(VLOOKUP(H$1&amp;$B114,'Score Data Entry'!$L:$M,2,FALSE),"")</f>
        <v/>
      </c>
      <c r="I114" s="86" t="str">
        <f>IFERROR(VLOOKUP(I$1&amp;$B114,'Score Data Entry'!$L:$M,2,FALSE),"")</f>
        <v/>
      </c>
      <c r="J114" s="86" t="str">
        <f>IFERROR(VLOOKUP(J$1&amp;$B114,'Score Data Entry'!$L:$M,2,FALSE),"")</f>
        <v/>
      </c>
      <c r="K114" s="86" t="str">
        <f>IFERROR(VLOOKUP(K$1&amp;$B114,'Score Data Entry'!$L:$M,2,FALSE),"")</f>
        <v/>
      </c>
      <c r="L114" s="86" t="str">
        <f>IFERROR(VLOOKUP(L$1&amp;$B114,'Score Data Entry'!$L:$M,2,FALSE),"")</f>
        <v/>
      </c>
      <c r="M114" s="86" t="str">
        <f>IFERROR(VLOOKUP(M$1&amp;$B114,'Score Data Entry'!$L:$M,2,FALSE),"")</f>
        <v/>
      </c>
      <c r="N114" s="86" t="str">
        <f>IFERROR(VLOOKUP(N$1&amp;$B114,'Score Data Entry'!$L:$M,2,FALSE),"")</f>
        <v/>
      </c>
      <c r="O114" s="86" t="str">
        <f>IFERROR(VLOOKUP(O$1&amp;$B114,'Score Data Entry'!$L:$M,2,FALSE),"")</f>
        <v/>
      </c>
      <c r="P114" s="86" t="str">
        <f>IFERROR(VLOOKUP(P$1&amp;$B114,'Score Data Entry'!$L:$M,2,FALSE),"")</f>
        <v/>
      </c>
      <c r="Q114" s="86" t="str">
        <f>IFERROR(VLOOKUP(Q$1&amp;$B114,'Score Data Entry'!$L:$M,2,FALSE),"")</f>
        <v/>
      </c>
      <c r="R114" s="86" t="str">
        <f>IFERROR(VLOOKUP(R$1&amp;$B114,'Score Data Entry'!$L:$M,2,FALSE),"")</f>
        <v/>
      </c>
      <c r="S114" s="86" t="str">
        <f>IFERROR(VLOOKUP(S$1&amp;$B114,'Score Data Entry'!$L:$M,2,FALSE),"")</f>
        <v/>
      </c>
      <c r="T114" s="86" t="str">
        <f>IFERROR(VLOOKUP(T$1&amp;$B114,'Score Data Entry'!$L:$M,2,FALSE),"")</f>
        <v/>
      </c>
      <c r="U114" s="86" t="str">
        <f>IFERROR(VLOOKUP(U$1&amp;$B114,'Score Data Entry'!$L:$M,2,FALSE),"")</f>
        <v/>
      </c>
      <c r="V114" s="86" t="str">
        <f>IFERROR(VLOOKUP(V$1&amp;$B114,'Score Data Entry'!$L:$M,2,FALSE),"")</f>
        <v/>
      </c>
      <c r="W114" s="86" t="str">
        <f>IFERROR(VLOOKUP(W$1&amp;$B114,'Score Data Entry'!$L:$M,2,FALSE),"")</f>
        <v/>
      </c>
      <c r="X114" s="86" t="str">
        <f>IFERROR(VLOOKUP(X$1&amp;$B114,'Score Data Entry'!$L:$M,2,FALSE),"")</f>
        <v/>
      </c>
      <c r="Y114" s="86" t="str">
        <f>IFERROR(VLOOKUP(Y$1&amp;$B114,'Score Data Entry'!$L:$M,2,FALSE),"")</f>
        <v/>
      </c>
      <c r="Z114" s="86" t="str">
        <f>IFERROR(VLOOKUP(Z$1&amp;$B114,'Score Data Entry'!$L:$M,2,FALSE),"")</f>
        <v/>
      </c>
      <c r="AA114" s="86" t="str">
        <f>IFERROR(VLOOKUP(AA$1&amp;$B114,'Score Data Entry'!$L:$M,2,FALSE),"")</f>
        <v/>
      </c>
      <c r="AB114" s="86" t="str">
        <f>IFERROR(VLOOKUP(AB$1&amp;$B114,'Score Data Entry'!$L:$M,2,FALSE),"")</f>
        <v/>
      </c>
      <c r="AC114" s="86" t="str">
        <f>IFERROR(VLOOKUP(AC$1&amp;$B114,'Score Data Entry'!$L:$M,2,FALSE),"")</f>
        <v/>
      </c>
      <c r="AD114" s="86" t="str">
        <f>IFERROR(VLOOKUP(AD$1&amp;$B114,'Score Data Entry'!$L:$M,2,FALSE),"")</f>
        <v/>
      </c>
      <c r="AE114" s="86" t="str">
        <f>IFERROR(VLOOKUP(AE$1&amp;$B114,'Score Data Entry'!$L:$M,2,FALSE),"")</f>
        <v/>
      </c>
      <c r="AF114" s="86" t="str">
        <f>IFERROR(VLOOKUP(AF$1&amp;$B114,'Score Data Entry'!$L:$M,2,FALSE),"")</f>
        <v/>
      </c>
      <c r="AG114" s="86" t="str">
        <f>IFERROR(VLOOKUP(AG$1&amp;$B114,'Score Data Entry'!$L:$M,2,FALSE),"")</f>
        <v/>
      </c>
      <c r="AH114" s="86" t="str">
        <f>IFERROR(VLOOKUP(AH$1&amp;$B114,'Score Data Entry'!$L:$M,2,FALSE),"")</f>
        <v/>
      </c>
      <c r="AI114" s="83">
        <v>0</v>
      </c>
      <c r="AJ114" s="83">
        <v>0</v>
      </c>
      <c r="AK114" s="83">
        <v>0</v>
      </c>
      <c r="AL114" s="83">
        <v>0</v>
      </c>
      <c r="AM114" s="83">
        <v>0</v>
      </c>
      <c r="AN114" s="83">
        <v>0</v>
      </c>
      <c r="AO114" s="83">
        <v>0</v>
      </c>
      <c r="AP114" s="83">
        <v>0</v>
      </c>
      <c r="AQ114" s="84">
        <f t="shared" si="6"/>
        <v>0</v>
      </c>
      <c r="AR114" s="85">
        <f t="shared" si="7"/>
        <v>0</v>
      </c>
    </row>
    <row r="115" spans="1:44" ht="15.6" x14ac:dyDescent="0.3">
      <c r="A115" s="91" t="s">
        <v>260</v>
      </c>
      <c r="B115" s="93" t="s">
        <v>449</v>
      </c>
      <c r="C115" s="86" t="str">
        <f>IFERROR(VLOOKUP(C$1&amp;$B115,'Score Data Entry'!$L:$M,2,FALSE),"")</f>
        <v/>
      </c>
      <c r="D115" s="86" t="str">
        <f>IFERROR(VLOOKUP(D$1&amp;$B115,'Score Data Entry'!$L:$M,2,FALSE),"")</f>
        <v/>
      </c>
      <c r="E115" s="86" t="str">
        <f>IFERROR(VLOOKUP(E$1&amp;$B115,'Score Data Entry'!$L:$M,2,FALSE),"")</f>
        <v/>
      </c>
      <c r="F115" s="86" t="str">
        <f>IFERROR(VLOOKUP(F$1&amp;$B115,'Score Data Entry'!$L:$M,2,FALSE),"")</f>
        <v/>
      </c>
      <c r="G115" s="86" t="str">
        <f>IFERROR(VLOOKUP(G$1&amp;$B115,'Score Data Entry'!$L:$M,2,FALSE),"")</f>
        <v/>
      </c>
      <c r="H115" s="86" t="str">
        <f>IFERROR(VLOOKUP(H$1&amp;$B115,'Score Data Entry'!$L:$M,2,FALSE),"")</f>
        <v/>
      </c>
      <c r="I115" s="86" t="str">
        <f>IFERROR(VLOOKUP(I$1&amp;$B115,'Score Data Entry'!$L:$M,2,FALSE),"")</f>
        <v/>
      </c>
      <c r="J115" s="86" t="str">
        <f>IFERROR(VLOOKUP(J$1&amp;$B115,'Score Data Entry'!$L:$M,2,FALSE),"")</f>
        <v/>
      </c>
      <c r="K115" s="86" t="str">
        <f>IFERROR(VLOOKUP(K$1&amp;$B115,'Score Data Entry'!$L:$M,2,FALSE),"")</f>
        <v/>
      </c>
      <c r="L115" s="86" t="str">
        <f>IFERROR(VLOOKUP(L$1&amp;$B115,'Score Data Entry'!$L:$M,2,FALSE),"")</f>
        <v/>
      </c>
      <c r="M115" s="86" t="str">
        <f>IFERROR(VLOOKUP(M$1&amp;$B115,'Score Data Entry'!$L:$M,2,FALSE),"")</f>
        <v/>
      </c>
      <c r="N115" s="86" t="str">
        <f>IFERROR(VLOOKUP(N$1&amp;$B115,'Score Data Entry'!$L:$M,2,FALSE),"")</f>
        <v/>
      </c>
      <c r="O115" s="86" t="str">
        <f>IFERROR(VLOOKUP(O$1&amp;$B115,'Score Data Entry'!$L:$M,2,FALSE),"")</f>
        <v/>
      </c>
      <c r="P115" s="86" t="str">
        <f>IFERROR(VLOOKUP(P$1&amp;$B115,'Score Data Entry'!$L:$M,2,FALSE),"")</f>
        <v/>
      </c>
      <c r="Q115" s="86" t="str">
        <f>IFERROR(VLOOKUP(Q$1&amp;$B115,'Score Data Entry'!$L:$M,2,FALSE),"")</f>
        <v/>
      </c>
      <c r="R115" s="86" t="str">
        <f>IFERROR(VLOOKUP(R$1&amp;$B115,'Score Data Entry'!$L:$M,2,FALSE),"")</f>
        <v/>
      </c>
      <c r="S115" s="86" t="str">
        <f>IFERROR(VLOOKUP(S$1&amp;$B115,'Score Data Entry'!$L:$M,2,FALSE),"")</f>
        <v/>
      </c>
      <c r="T115" s="86" t="str">
        <f>IFERROR(VLOOKUP(T$1&amp;$B115,'Score Data Entry'!$L:$M,2,FALSE),"")</f>
        <v/>
      </c>
      <c r="U115" s="86" t="str">
        <f>IFERROR(VLOOKUP(U$1&amp;$B115,'Score Data Entry'!$L:$M,2,FALSE),"")</f>
        <v/>
      </c>
      <c r="V115" s="86" t="str">
        <f>IFERROR(VLOOKUP(V$1&amp;$B115,'Score Data Entry'!$L:$M,2,FALSE),"")</f>
        <v/>
      </c>
      <c r="W115" s="86" t="str">
        <f>IFERROR(VLOOKUP(W$1&amp;$B115,'Score Data Entry'!$L:$M,2,FALSE),"")</f>
        <v/>
      </c>
      <c r="X115" s="86" t="str">
        <f>IFERROR(VLOOKUP(X$1&amp;$B115,'Score Data Entry'!$L:$M,2,FALSE),"")</f>
        <v/>
      </c>
      <c r="Y115" s="86" t="str">
        <f>IFERROR(VLOOKUP(Y$1&amp;$B115,'Score Data Entry'!$L:$M,2,FALSE),"")</f>
        <v/>
      </c>
      <c r="Z115" s="86" t="str">
        <f>IFERROR(VLOOKUP(Z$1&amp;$B115,'Score Data Entry'!$L:$M,2,FALSE),"")</f>
        <v/>
      </c>
      <c r="AA115" s="86" t="str">
        <f>IFERROR(VLOOKUP(AA$1&amp;$B115,'Score Data Entry'!$L:$M,2,FALSE),"")</f>
        <v/>
      </c>
      <c r="AB115" s="86" t="str">
        <f>IFERROR(VLOOKUP(AB$1&amp;$B115,'Score Data Entry'!$L:$M,2,FALSE),"")</f>
        <v/>
      </c>
      <c r="AC115" s="86" t="str">
        <f>IFERROR(VLOOKUP(AC$1&amp;$B115,'Score Data Entry'!$L:$M,2,FALSE),"")</f>
        <v/>
      </c>
      <c r="AD115" s="86" t="str">
        <f>IFERROR(VLOOKUP(AD$1&amp;$B115,'Score Data Entry'!$L:$M,2,FALSE),"")</f>
        <v/>
      </c>
      <c r="AE115" s="86" t="str">
        <f>IFERROR(VLOOKUP(AE$1&amp;$B115,'Score Data Entry'!$L:$M,2,FALSE),"")</f>
        <v/>
      </c>
      <c r="AF115" s="86" t="str">
        <f>IFERROR(VLOOKUP(AF$1&amp;$B115,'Score Data Entry'!$L:$M,2,FALSE),"")</f>
        <v/>
      </c>
      <c r="AG115" s="86" t="str">
        <f>IFERROR(VLOOKUP(AG$1&amp;$B115,'Score Data Entry'!$L:$M,2,FALSE),"")</f>
        <v/>
      </c>
      <c r="AH115" s="86" t="str">
        <f>IFERROR(VLOOKUP(AH$1&amp;$B115,'Score Data Entry'!$L:$M,2,FALSE),"")</f>
        <v/>
      </c>
      <c r="AI115" s="83">
        <v>0</v>
      </c>
      <c r="AJ115" s="83">
        <v>0</v>
      </c>
      <c r="AK115" s="83">
        <v>0</v>
      </c>
      <c r="AL115" s="83">
        <v>0</v>
      </c>
      <c r="AM115" s="83">
        <v>0</v>
      </c>
      <c r="AN115" s="83">
        <v>0</v>
      </c>
      <c r="AO115" s="83">
        <v>0</v>
      </c>
      <c r="AP115" s="83">
        <v>0</v>
      </c>
      <c r="AQ115" s="84">
        <f t="shared" si="6"/>
        <v>0</v>
      </c>
      <c r="AR115" s="85">
        <f t="shared" si="7"/>
        <v>0</v>
      </c>
    </row>
    <row r="116" spans="1:44" ht="15.6" x14ac:dyDescent="0.3">
      <c r="A116" s="91" t="s">
        <v>317</v>
      </c>
      <c r="B116" s="93" t="s">
        <v>450</v>
      </c>
      <c r="C116" s="86" t="str">
        <f>IFERROR(VLOOKUP(C$1&amp;$B116,'Score Data Entry'!$L:$M,2,FALSE),"")</f>
        <v/>
      </c>
      <c r="D116" s="86" t="str">
        <f>IFERROR(VLOOKUP(D$1&amp;$B116,'Score Data Entry'!$L:$M,2,FALSE),"")</f>
        <v/>
      </c>
      <c r="E116" s="86" t="str">
        <f>IFERROR(VLOOKUP(E$1&amp;$B116,'Score Data Entry'!$L:$M,2,FALSE),"")</f>
        <v/>
      </c>
      <c r="F116" s="86" t="str">
        <f>IFERROR(VLOOKUP(F$1&amp;$B116,'Score Data Entry'!$L:$M,2,FALSE),"")</f>
        <v/>
      </c>
      <c r="G116" s="86" t="str">
        <f>IFERROR(VLOOKUP(G$1&amp;$B116,'Score Data Entry'!$L:$M,2,FALSE),"")</f>
        <v/>
      </c>
      <c r="H116" s="86" t="str">
        <f>IFERROR(VLOOKUP(H$1&amp;$B116,'Score Data Entry'!$L:$M,2,FALSE),"")</f>
        <v/>
      </c>
      <c r="I116" s="86" t="str">
        <f>IFERROR(VLOOKUP(I$1&amp;$B116,'Score Data Entry'!$L:$M,2,FALSE),"")</f>
        <v/>
      </c>
      <c r="J116" s="86" t="str">
        <f>IFERROR(VLOOKUP(J$1&amp;$B116,'Score Data Entry'!$L:$M,2,FALSE),"")</f>
        <v/>
      </c>
      <c r="K116" s="86" t="str">
        <f>IFERROR(VLOOKUP(K$1&amp;$B116,'Score Data Entry'!$L:$M,2,FALSE),"")</f>
        <v/>
      </c>
      <c r="L116" s="86" t="str">
        <f>IFERROR(VLOOKUP(L$1&amp;$B116,'Score Data Entry'!$L:$M,2,FALSE),"")</f>
        <v/>
      </c>
      <c r="M116" s="86" t="str">
        <f>IFERROR(VLOOKUP(M$1&amp;$B116,'Score Data Entry'!$L:$M,2,FALSE),"")</f>
        <v/>
      </c>
      <c r="N116" s="86" t="str">
        <f>IFERROR(VLOOKUP(N$1&amp;$B116,'Score Data Entry'!$L:$M,2,FALSE),"")</f>
        <v/>
      </c>
      <c r="O116" s="86" t="str">
        <f>IFERROR(VLOOKUP(O$1&amp;$B116,'Score Data Entry'!$L:$M,2,FALSE),"")</f>
        <v/>
      </c>
      <c r="P116" s="86" t="str">
        <f>IFERROR(VLOOKUP(P$1&amp;$B116,'Score Data Entry'!$L:$M,2,FALSE),"")</f>
        <v/>
      </c>
      <c r="Q116" s="86" t="str">
        <f>IFERROR(VLOOKUP(Q$1&amp;$B116,'Score Data Entry'!$L:$M,2,FALSE),"")</f>
        <v/>
      </c>
      <c r="R116" s="86" t="str">
        <f>IFERROR(VLOOKUP(R$1&amp;$B116,'Score Data Entry'!$L:$M,2,FALSE),"")</f>
        <v/>
      </c>
      <c r="S116" s="86" t="str">
        <f>IFERROR(VLOOKUP(S$1&amp;$B116,'Score Data Entry'!$L:$M,2,FALSE),"")</f>
        <v/>
      </c>
      <c r="T116" s="86" t="str">
        <f>IFERROR(VLOOKUP(T$1&amp;$B116,'Score Data Entry'!$L:$M,2,FALSE),"")</f>
        <v/>
      </c>
      <c r="U116" s="86" t="str">
        <f>IFERROR(VLOOKUP(U$1&amp;$B116,'Score Data Entry'!$L:$M,2,FALSE),"")</f>
        <v/>
      </c>
      <c r="V116" s="86" t="str">
        <f>IFERROR(VLOOKUP(V$1&amp;$B116,'Score Data Entry'!$L:$M,2,FALSE),"")</f>
        <v/>
      </c>
      <c r="W116" s="86" t="str">
        <f>IFERROR(VLOOKUP(W$1&amp;$B116,'Score Data Entry'!$L:$M,2,FALSE),"")</f>
        <v/>
      </c>
      <c r="X116" s="86" t="str">
        <f>IFERROR(VLOOKUP(X$1&amp;$B116,'Score Data Entry'!$L:$M,2,FALSE),"")</f>
        <v/>
      </c>
      <c r="Y116" s="86" t="str">
        <f>IFERROR(VLOOKUP(Y$1&amp;$B116,'Score Data Entry'!$L:$M,2,FALSE),"")</f>
        <v/>
      </c>
      <c r="Z116" s="86" t="str">
        <f>IFERROR(VLOOKUP(Z$1&amp;$B116,'Score Data Entry'!$L:$M,2,FALSE),"")</f>
        <v/>
      </c>
      <c r="AA116" s="86" t="str">
        <f>IFERROR(VLOOKUP(AA$1&amp;$B116,'Score Data Entry'!$L:$M,2,FALSE),"")</f>
        <v/>
      </c>
      <c r="AB116" s="86" t="str">
        <f>IFERROR(VLOOKUP(AB$1&amp;$B116,'Score Data Entry'!$L:$M,2,FALSE),"")</f>
        <v/>
      </c>
      <c r="AC116" s="86" t="str">
        <f>IFERROR(VLOOKUP(AC$1&amp;$B116,'Score Data Entry'!$L:$M,2,FALSE),"")</f>
        <v/>
      </c>
      <c r="AD116" s="86" t="str">
        <f>IFERROR(VLOOKUP(AD$1&amp;$B116,'Score Data Entry'!$L:$M,2,FALSE),"")</f>
        <v/>
      </c>
      <c r="AE116" s="86" t="str">
        <f>IFERROR(VLOOKUP(AE$1&amp;$B116,'Score Data Entry'!$L:$M,2,FALSE),"")</f>
        <v/>
      </c>
      <c r="AF116" s="86" t="str">
        <f>IFERROR(VLOOKUP(AF$1&amp;$B116,'Score Data Entry'!$L:$M,2,FALSE),"")</f>
        <v/>
      </c>
      <c r="AG116" s="86" t="str">
        <f>IFERROR(VLOOKUP(AG$1&amp;$B116,'Score Data Entry'!$L:$M,2,FALSE),"")</f>
        <v/>
      </c>
      <c r="AH116" s="86" t="str">
        <f>IFERROR(VLOOKUP(AH$1&amp;$B116,'Score Data Entry'!$L:$M,2,FALSE),"")</f>
        <v/>
      </c>
      <c r="AI116" s="83">
        <v>0</v>
      </c>
      <c r="AJ116" s="83">
        <v>0</v>
      </c>
      <c r="AK116" s="83">
        <v>0</v>
      </c>
      <c r="AL116" s="83">
        <v>0</v>
      </c>
      <c r="AM116" s="83">
        <v>0</v>
      </c>
      <c r="AN116" s="83">
        <v>0</v>
      </c>
      <c r="AO116" s="83">
        <v>0</v>
      </c>
      <c r="AP116" s="83">
        <v>0</v>
      </c>
      <c r="AQ116" s="84">
        <f t="shared" si="6"/>
        <v>0</v>
      </c>
      <c r="AR116" s="85">
        <f t="shared" si="7"/>
        <v>0</v>
      </c>
    </row>
    <row r="117" spans="1:44" ht="15.6" x14ac:dyDescent="0.3">
      <c r="A117" s="91" t="s">
        <v>261</v>
      </c>
      <c r="B117" s="93" t="s">
        <v>452</v>
      </c>
      <c r="C117" s="86" t="str">
        <f>IFERROR(VLOOKUP(C$1&amp;$B117,'Score Data Entry'!$L:$M,2,FALSE),"")</f>
        <v/>
      </c>
      <c r="D117" s="86" t="str">
        <f>IFERROR(VLOOKUP(D$1&amp;$B117,'Score Data Entry'!$L:$M,2,FALSE),"")</f>
        <v/>
      </c>
      <c r="E117" s="86" t="str">
        <f>IFERROR(VLOOKUP(E$1&amp;$B117,'Score Data Entry'!$L:$M,2,FALSE),"")</f>
        <v/>
      </c>
      <c r="F117" s="86" t="str">
        <f>IFERROR(VLOOKUP(F$1&amp;$B117,'Score Data Entry'!$L:$M,2,FALSE),"")</f>
        <v/>
      </c>
      <c r="G117" s="86" t="str">
        <f>IFERROR(VLOOKUP(G$1&amp;$B117,'Score Data Entry'!$L:$M,2,FALSE),"")</f>
        <v/>
      </c>
      <c r="H117" s="86" t="str">
        <f>IFERROR(VLOOKUP(H$1&amp;$B117,'Score Data Entry'!$L:$M,2,FALSE),"")</f>
        <v/>
      </c>
      <c r="I117" s="86" t="str">
        <f>IFERROR(VLOOKUP(I$1&amp;$B117,'Score Data Entry'!$L:$M,2,FALSE),"")</f>
        <v/>
      </c>
      <c r="J117" s="86" t="str">
        <f>IFERROR(VLOOKUP(J$1&amp;$B117,'Score Data Entry'!$L:$M,2,FALSE),"")</f>
        <v/>
      </c>
      <c r="K117" s="86" t="str">
        <f>IFERROR(VLOOKUP(K$1&amp;$B117,'Score Data Entry'!$L:$M,2,FALSE),"")</f>
        <v/>
      </c>
      <c r="L117" s="86" t="str">
        <f>IFERROR(VLOOKUP(L$1&amp;$B117,'Score Data Entry'!$L:$M,2,FALSE),"")</f>
        <v/>
      </c>
      <c r="M117" s="86" t="str">
        <f>IFERROR(VLOOKUP(M$1&amp;$B117,'Score Data Entry'!$L:$M,2,FALSE),"")</f>
        <v/>
      </c>
      <c r="N117" s="86" t="str">
        <f>IFERROR(VLOOKUP(N$1&amp;$B117,'Score Data Entry'!$L:$M,2,FALSE),"")</f>
        <v/>
      </c>
      <c r="O117" s="86" t="str">
        <f>IFERROR(VLOOKUP(O$1&amp;$B117,'Score Data Entry'!$L:$M,2,FALSE),"")</f>
        <v/>
      </c>
      <c r="P117" s="86" t="str">
        <f>IFERROR(VLOOKUP(P$1&amp;$B117,'Score Data Entry'!$L:$M,2,FALSE),"")</f>
        <v/>
      </c>
      <c r="Q117" s="86" t="str">
        <f>IFERROR(VLOOKUP(Q$1&amp;$B117,'Score Data Entry'!$L:$M,2,FALSE),"")</f>
        <v/>
      </c>
      <c r="R117" s="86" t="str">
        <f>IFERROR(VLOOKUP(R$1&amp;$B117,'Score Data Entry'!$L:$M,2,FALSE),"")</f>
        <v/>
      </c>
      <c r="S117" s="86" t="str">
        <f>IFERROR(VLOOKUP(S$1&amp;$B117,'Score Data Entry'!$L:$M,2,FALSE),"")</f>
        <v/>
      </c>
      <c r="T117" s="86" t="str">
        <f>IFERROR(VLOOKUP(T$1&amp;$B117,'Score Data Entry'!$L:$M,2,FALSE),"")</f>
        <v/>
      </c>
      <c r="U117" s="86" t="str">
        <f>IFERROR(VLOOKUP(U$1&amp;$B117,'Score Data Entry'!$L:$M,2,FALSE),"")</f>
        <v/>
      </c>
      <c r="V117" s="86" t="str">
        <f>IFERROR(VLOOKUP(V$1&amp;$B117,'Score Data Entry'!$L:$M,2,FALSE),"")</f>
        <v/>
      </c>
      <c r="W117" s="86" t="str">
        <f>IFERROR(VLOOKUP(W$1&amp;$B117,'Score Data Entry'!$L:$M,2,FALSE),"")</f>
        <v/>
      </c>
      <c r="X117" s="86" t="str">
        <f>IFERROR(VLOOKUP(X$1&amp;$B117,'Score Data Entry'!$L:$M,2,FALSE),"")</f>
        <v/>
      </c>
      <c r="Y117" s="86" t="str">
        <f>IFERROR(VLOOKUP(Y$1&amp;$B117,'Score Data Entry'!$L:$M,2,FALSE),"")</f>
        <v/>
      </c>
      <c r="Z117" s="86" t="str">
        <f>IFERROR(VLOOKUP(Z$1&amp;$B117,'Score Data Entry'!$L:$M,2,FALSE),"")</f>
        <v/>
      </c>
      <c r="AA117" s="86" t="str">
        <f>IFERROR(VLOOKUP(AA$1&amp;$B117,'Score Data Entry'!$L:$M,2,FALSE),"")</f>
        <v/>
      </c>
      <c r="AB117" s="86" t="str">
        <f>IFERROR(VLOOKUP(AB$1&amp;$B117,'Score Data Entry'!$L:$M,2,FALSE),"")</f>
        <v/>
      </c>
      <c r="AC117" s="86" t="str">
        <f>IFERROR(VLOOKUP(AC$1&amp;$B117,'Score Data Entry'!$L:$M,2,FALSE),"")</f>
        <v/>
      </c>
      <c r="AD117" s="86" t="str">
        <f>IFERROR(VLOOKUP(AD$1&amp;$B117,'Score Data Entry'!$L:$M,2,FALSE),"")</f>
        <v/>
      </c>
      <c r="AE117" s="86" t="str">
        <f>IFERROR(VLOOKUP(AE$1&amp;$B117,'Score Data Entry'!$L:$M,2,FALSE),"")</f>
        <v/>
      </c>
      <c r="AF117" s="86" t="str">
        <f>IFERROR(VLOOKUP(AF$1&amp;$B117,'Score Data Entry'!$L:$M,2,FALSE),"")</f>
        <v/>
      </c>
      <c r="AG117" s="86" t="str">
        <f>IFERROR(VLOOKUP(AG$1&amp;$B117,'Score Data Entry'!$L:$M,2,FALSE),"")</f>
        <v/>
      </c>
      <c r="AH117" s="86" t="str">
        <f>IFERROR(VLOOKUP(AH$1&amp;$B117,'Score Data Entry'!$L:$M,2,FALSE),"")</f>
        <v/>
      </c>
      <c r="AI117" s="83">
        <v>0</v>
      </c>
      <c r="AJ117" s="83">
        <v>0</v>
      </c>
      <c r="AK117" s="83">
        <v>0</v>
      </c>
      <c r="AL117" s="83">
        <v>0</v>
      </c>
      <c r="AM117" s="83">
        <v>0</v>
      </c>
      <c r="AN117" s="83">
        <v>0</v>
      </c>
      <c r="AO117" s="83">
        <v>0</v>
      </c>
      <c r="AP117" s="83">
        <v>0</v>
      </c>
      <c r="AQ117" s="84">
        <f t="shared" si="6"/>
        <v>0</v>
      </c>
      <c r="AR117" s="85">
        <f t="shared" si="7"/>
        <v>0</v>
      </c>
    </row>
    <row r="118" spans="1:44" ht="15.6" x14ac:dyDescent="0.3">
      <c r="A118" s="91" t="s">
        <v>319</v>
      </c>
      <c r="B118" s="93" t="s">
        <v>453</v>
      </c>
      <c r="C118" s="86" t="str">
        <f>IFERROR(VLOOKUP(C$1&amp;$B118,'Score Data Entry'!$L:$M,2,FALSE),"")</f>
        <v/>
      </c>
      <c r="D118" s="86" t="str">
        <f>IFERROR(VLOOKUP(D$1&amp;$B118,'Score Data Entry'!$L:$M,2,FALSE),"")</f>
        <v/>
      </c>
      <c r="E118" s="86" t="str">
        <f>IFERROR(VLOOKUP(E$1&amp;$B118,'Score Data Entry'!$L:$M,2,FALSE),"")</f>
        <v/>
      </c>
      <c r="F118" s="86" t="str">
        <f>IFERROR(VLOOKUP(F$1&amp;$B118,'Score Data Entry'!$L:$M,2,FALSE),"")</f>
        <v/>
      </c>
      <c r="G118" s="86" t="str">
        <f>IFERROR(VLOOKUP(G$1&amp;$B118,'Score Data Entry'!$L:$M,2,FALSE),"")</f>
        <v/>
      </c>
      <c r="H118" s="86" t="str">
        <f>IFERROR(VLOOKUP(H$1&amp;$B118,'Score Data Entry'!$L:$M,2,FALSE),"")</f>
        <v/>
      </c>
      <c r="I118" s="86" t="str">
        <f>IFERROR(VLOOKUP(I$1&amp;$B118,'Score Data Entry'!$L:$M,2,FALSE),"")</f>
        <v/>
      </c>
      <c r="J118" s="86" t="str">
        <f>IFERROR(VLOOKUP(J$1&amp;$B118,'Score Data Entry'!$L:$M,2,FALSE),"")</f>
        <v/>
      </c>
      <c r="K118" s="86" t="str">
        <f>IFERROR(VLOOKUP(K$1&amp;$B118,'Score Data Entry'!$L:$M,2,FALSE),"")</f>
        <v/>
      </c>
      <c r="L118" s="86" t="str">
        <f>IFERROR(VLOOKUP(L$1&amp;$B118,'Score Data Entry'!$L:$M,2,FALSE),"")</f>
        <v/>
      </c>
      <c r="M118" s="86" t="str">
        <f>IFERROR(VLOOKUP(M$1&amp;$B118,'Score Data Entry'!$L:$M,2,FALSE),"")</f>
        <v/>
      </c>
      <c r="N118" s="86" t="str">
        <f>IFERROR(VLOOKUP(N$1&amp;$B118,'Score Data Entry'!$L:$M,2,FALSE),"")</f>
        <v/>
      </c>
      <c r="O118" s="86" t="str">
        <f>IFERROR(VLOOKUP(O$1&amp;$B118,'Score Data Entry'!$L:$M,2,FALSE),"")</f>
        <v/>
      </c>
      <c r="P118" s="86" t="str">
        <f>IFERROR(VLOOKUP(P$1&amp;$B118,'Score Data Entry'!$L:$M,2,FALSE),"")</f>
        <v/>
      </c>
      <c r="Q118" s="86" t="str">
        <f>IFERROR(VLOOKUP(Q$1&amp;$B118,'Score Data Entry'!$L:$M,2,FALSE),"")</f>
        <v/>
      </c>
      <c r="R118" s="86" t="str">
        <f>IFERROR(VLOOKUP(R$1&amp;$B118,'Score Data Entry'!$L:$M,2,FALSE),"")</f>
        <v/>
      </c>
      <c r="S118" s="86" t="str">
        <f>IFERROR(VLOOKUP(S$1&amp;$B118,'Score Data Entry'!$L:$M,2,FALSE),"")</f>
        <v/>
      </c>
      <c r="T118" s="86" t="str">
        <f>IFERROR(VLOOKUP(T$1&amp;$B118,'Score Data Entry'!$L:$M,2,FALSE),"")</f>
        <v/>
      </c>
      <c r="U118" s="86" t="str">
        <f>IFERROR(VLOOKUP(U$1&amp;$B118,'Score Data Entry'!$L:$M,2,FALSE),"")</f>
        <v/>
      </c>
      <c r="V118" s="86" t="str">
        <f>IFERROR(VLOOKUP(V$1&amp;$B118,'Score Data Entry'!$L:$M,2,FALSE),"")</f>
        <v/>
      </c>
      <c r="W118" s="86" t="str">
        <f>IFERROR(VLOOKUP(W$1&amp;$B118,'Score Data Entry'!$L:$M,2,FALSE),"")</f>
        <v/>
      </c>
      <c r="X118" s="86" t="str">
        <f>IFERROR(VLOOKUP(X$1&amp;$B118,'Score Data Entry'!$L:$M,2,FALSE),"")</f>
        <v/>
      </c>
      <c r="Y118" s="86" t="str">
        <f>IFERROR(VLOOKUP(Y$1&amp;$B118,'Score Data Entry'!$L:$M,2,FALSE),"")</f>
        <v/>
      </c>
      <c r="Z118" s="86" t="str">
        <f>IFERROR(VLOOKUP(Z$1&amp;$B118,'Score Data Entry'!$L:$M,2,FALSE),"")</f>
        <v/>
      </c>
      <c r="AA118" s="86" t="str">
        <f>IFERROR(VLOOKUP(AA$1&amp;$B118,'Score Data Entry'!$L:$M,2,FALSE),"")</f>
        <v/>
      </c>
      <c r="AB118" s="86" t="str">
        <f>IFERROR(VLOOKUP(AB$1&amp;$B118,'Score Data Entry'!$L:$M,2,FALSE),"")</f>
        <v/>
      </c>
      <c r="AC118" s="86" t="str">
        <f>IFERROR(VLOOKUP(AC$1&amp;$B118,'Score Data Entry'!$L:$M,2,FALSE),"")</f>
        <v/>
      </c>
      <c r="AD118" s="86" t="str">
        <f>IFERROR(VLOOKUP(AD$1&amp;$B118,'Score Data Entry'!$L:$M,2,FALSE),"")</f>
        <v/>
      </c>
      <c r="AE118" s="86" t="str">
        <f>IFERROR(VLOOKUP(AE$1&amp;$B118,'Score Data Entry'!$L:$M,2,FALSE),"")</f>
        <v/>
      </c>
      <c r="AF118" s="86" t="str">
        <f>IFERROR(VLOOKUP(AF$1&amp;$B118,'Score Data Entry'!$L:$M,2,FALSE),"")</f>
        <v/>
      </c>
      <c r="AG118" s="86" t="str">
        <f>IFERROR(VLOOKUP(AG$1&amp;$B118,'Score Data Entry'!$L:$M,2,FALSE),"")</f>
        <v/>
      </c>
      <c r="AH118" s="86" t="str">
        <f>IFERROR(VLOOKUP(AH$1&amp;$B118,'Score Data Entry'!$L:$M,2,FALSE),"")</f>
        <v/>
      </c>
      <c r="AI118" s="83">
        <v>0</v>
      </c>
      <c r="AJ118" s="83">
        <v>0</v>
      </c>
      <c r="AK118" s="83">
        <v>0</v>
      </c>
      <c r="AL118" s="83">
        <v>0</v>
      </c>
      <c r="AM118" s="83">
        <v>0</v>
      </c>
      <c r="AN118" s="83">
        <v>0</v>
      </c>
      <c r="AO118" s="83">
        <v>0</v>
      </c>
      <c r="AP118" s="83">
        <v>0</v>
      </c>
      <c r="AQ118" s="84">
        <f t="shared" si="6"/>
        <v>0</v>
      </c>
      <c r="AR118" s="85">
        <f t="shared" si="7"/>
        <v>0</v>
      </c>
    </row>
    <row r="119" spans="1:44" ht="15.6" x14ac:dyDescent="0.3">
      <c r="A119" s="91" t="s">
        <v>320</v>
      </c>
      <c r="B119" s="93" t="s">
        <v>454</v>
      </c>
      <c r="C119" s="86" t="str">
        <f>IFERROR(VLOOKUP(C$1&amp;$B119,'Score Data Entry'!$L:$M,2,FALSE),"")</f>
        <v/>
      </c>
      <c r="D119" s="86" t="str">
        <f>IFERROR(VLOOKUP(D$1&amp;$B119,'Score Data Entry'!$L:$M,2,FALSE),"")</f>
        <v/>
      </c>
      <c r="E119" s="86" t="str">
        <f>IFERROR(VLOOKUP(E$1&amp;$B119,'Score Data Entry'!$L:$M,2,FALSE),"")</f>
        <v/>
      </c>
      <c r="F119" s="86" t="str">
        <f>IFERROR(VLOOKUP(F$1&amp;$B119,'Score Data Entry'!$L:$M,2,FALSE),"")</f>
        <v/>
      </c>
      <c r="G119" s="86" t="str">
        <f>IFERROR(VLOOKUP(G$1&amp;$B119,'Score Data Entry'!$L:$M,2,FALSE),"")</f>
        <v/>
      </c>
      <c r="H119" s="86" t="str">
        <f>IFERROR(VLOOKUP(H$1&amp;$B119,'Score Data Entry'!$L:$M,2,FALSE),"")</f>
        <v/>
      </c>
      <c r="I119" s="86" t="str">
        <f>IFERROR(VLOOKUP(I$1&amp;$B119,'Score Data Entry'!$L:$M,2,FALSE),"")</f>
        <v/>
      </c>
      <c r="J119" s="86" t="str">
        <f>IFERROR(VLOOKUP(J$1&amp;$B119,'Score Data Entry'!$L:$M,2,FALSE),"")</f>
        <v/>
      </c>
      <c r="K119" s="86" t="str">
        <f>IFERROR(VLOOKUP(K$1&amp;$B119,'Score Data Entry'!$L:$M,2,FALSE),"")</f>
        <v/>
      </c>
      <c r="L119" s="86" t="str">
        <f>IFERROR(VLOOKUP(L$1&amp;$B119,'Score Data Entry'!$L:$M,2,FALSE),"")</f>
        <v/>
      </c>
      <c r="M119" s="86" t="str">
        <f>IFERROR(VLOOKUP(M$1&amp;$B119,'Score Data Entry'!$L:$M,2,FALSE),"")</f>
        <v/>
      </c>
      <c r="N119" s="86" t="str">
        <f>IFERROR(VLOOKUP(N$1&amp;$B119,'Score Data Entry'!$L:$M,2,FALSE),"")</f>
        <v/>
      </c>
      <c r="O119" s="86" t="str">
        <f>IFERROR(VLOOKUP(O$1&amp;$B119,'Score Data Entry'!$L:$M,2,FALSE),"")</f>
        <v/>
      </c>
      <c r="P119" s="86" t="str">
        <f>IFERROR(VLOOKUP(P$1&amp;$B119,'Score Data Entry'!$L:$M,2,FALSE),"")</f>
        <v/>
      </c>
      <c r="Q119" s="86" t="str">
        <f>IFERROR(VLOOKUP(Q$1&amp;$B119,'Score Data Entry'!$L:$M,2,FALSE),"")</f>
        <v/>
      </c>
      <c r="R119" s="86" t="str">
        <f>IFERROR(VLOOKUP(R$1&amp;$B119,'Score Data Entry'!$L:$M,2,FALSE),"")</f>
        <v/>
      </c>
      <c r="S119" s="86" t="str">
        <f>IFERROR(VLOOKUP(S$1&amp;$B119,'Score Data Entry'!$L:$M,2,FALSE),"")</f>
        <v/>
      </c>
      <c r="T119" s="86" t="str">
        <f>IFERROR(VLOOKUP(T$1&amp;$B119,'Score Data Entry'!$L:$M,2,FALSE),"")</f>
        <v/>
      </c>
      <c r="U119" s="86" t="str">
        <f>IFERROR(VLOOKUP(U$1&amp;$B119,'Score Data Entry'!$L:$M,2,FALSE),"")</f>
        <v/>
      </c>
      <c r="V119" s="86" t="str">
        <f>IFERROR(VLOOKUP(V$1&amp;$B119,'Score Data Entry'!$L:$M,2,FALSE),"")</f>
        <v/>
      </c>
      <c r="W119" s="86" t="str">
        <f>IFERROR(VLOOKUP(W$1&amp;$B119,'Score Data Entry'!$L:$M,2,FALSE),"")</f>
        <v/>
      </c>
      <c r="X119" s="86" t="str">
        <f>IFERROR(VLOOKUP(X$1&amp;$B119,'Score Data Entry'!$L:$M,2,FALSE),"")</f>
        <v/>
      </c>
      <c r="Y119" s="86" t="str">
        <f>IFERROR(VLOOKUP(Y$1&amp;$B119,'Score Data Entry'!$L:$M,2,FALSE),"")</f>
        <v/>
      </c>
      <c r="Z119" s="86" t="str">
        <f>IFERROR(VLOOKUP(Z$1&amp;$B119,'Score Data Entry'!$L:$M,2,FALSE),"")</f>
        <v/>
      </c>
      <c r="AA119" s="86" t="str">
        <f>IFERROR(VLOOKUP(AA$1&amp;$B119,'Score Data Entry'!$L:$M,2,FALSE),"")</f>
        <v/>
      </c>
      <c r="AB119" s="86" t="str">
        <f>IFERROR(VLOOKUP(AB$1&amp;$B119,'Score Data Entry'!$L:$M,2,FALSE),"")</f>
        <v/>
      </c>
      <c r="AC119" s="86" t="str">
        <f>IFERROR(VLOOKUP(AC$1&amp;$B119,'Score Data Entry'!$L:$M,2,FALSE),"")</f>
        <v/>
      </c>
      <c r="AD119" s="86" t="str">
        <f>IFERROR(VLOOKUP(AD$1&amp;$B119,'Score Data Entry'!$L:$M,2,FALSE),"")</f>
        <v/>
      </c>
      <c r="AE119" s="86" t="str">
        <f>IFERROR(VLOOKUP(AE$1&amp;$B119,'Score Data Entry'!$L:$M,2,FALSE),"")</f>
        <v/>
      </c>
      <c r="AF119" s="86" t="str">
        <f>IFERROR(VLOOKUP(AF$1&amp;$B119,'Score Data Entry'!$L:$M,2,FALSE),"")</f>
        <v/>
      </c>
      <c r="AG119" s="86" t="str">
        <f>IFERROR(VLOOKUP(AG$1&amp;$B119,'Score Data Entry'!$L:$M,2,FALSE),"")</f>
        <v/>
      </c>
      <c r="AH119" s="86" t="str">
        <f>IFERROR(VLOOKUP(AH$1&amp;$B119,'Score Data Entry'!$L:$M,2,FALSE),"")</f>
        <v/>
      </c>
      <c r="AI119" s="83">
        <v>0</v>
      </c>
      <c r="AJ119" s="83">
        <v>0</v>
      </c>
      <c r="AK119" s="83">
        <v>0</v>
      </c>
      <c r="AL119" s="83">
        <v>0</v>
      </c>
      <c r="AM119" s="83">
        <v>0</v>
      </c>
      <c r="AN119" s="83">
        <v>0</v>
      </c>
      <c r="AO119" s="83">
        <v>0</v>
      </c>
      <c r="AP119" s="83">
        <v>0</v>
      </c>
      <c r="AQ119" s="84">
        <f t="shared" si="6"/>
        <v>0</v>
      </c>
      <c r="AR119" s="85">
        <f t="shared" si="7"/>
        <v>0</v>
      </c>
    </row>
    <row r="120" spans="1:44" ht="15.6" x14ac:dyDescent="0.3">
      <c r="A120" s="91" t="s">
        <v>321</v>
      </c>
      <c r="B120" s="93" t="s">
        <v>455</v>
      </c>
      <c r="C120" s="86" t="str">
        <f>IFERROR(VLOOKUP(C$1&amp;$B120,'Score Data Entry'!$L:$M,2,FALSE),"")</f>
        <v/>
      </c>
      <c r="D120" s="86" t="str">
        <f>IFERROR(VLOOKUP(D$1&amp;$B120,'Score Data Entry'!$L:$M,2,FALSE),"")</f>
        <v/>
      </c>
      <c r="E120" s="86" t="str">
        <f>IFERROR(VLOOKUP(E$1&amp;$B120,'Score Data Entry'!$L:$M,2,FALSE),"")</f>
        <v/>
      </c>
      <c r="F120" s="86" t="str">
        <f>IFERROR(VLOOKUP(F$1&amp;$B120,'Score Data Entry'!$L:$M,2,FALSE),"")</f>
        <v/>
      </c>
      <c r="G120" s="86" t="str">
        <f>IFERROR(VLOOKUP(G$1&amp;$B120,'Score Data Entry'!$L:$M,2,FALSE),"")</f>
        <v/>
      </c>
      <c r="H120" s="86" t="str">
        <f>IFERROR(VLOOKUP(H$1&amp;$B120,'Score Data Entry'!$L:$M,2,FALSE),"")</f>
        <v/>
      </c>
      <c r="I120" s="86" t="str">
        <f>IFERROR(VLOOKUP(I$1&amp;$B120,'Score Data Entry'!$L:$M,2,FALSE),"")</f>
        <v/>
      </c>
      <c r="J120" s="86" t="str">
        <f>IFERROR(VLOOKUP(J$1&amp;$B120,'Score Data Entry'!$L:$M,2,FALSE),"")</f>
        <v/>
      </c>
      <c r="K120" s="86" t="str">
        <f>IFERROR(VLOOKUP(K$1&amp;$B120,'Score Data Entry'!$L:$M,2,FALSE),"")</f>
        <v/>
      </c>
      <c r="L120" s="86" t="str">
        <f>IFERROR(VLOOKUP(L$1&amp;$B120,'Score Data Entry'!$L:$M,2,FALSE),"")</f>
        <v/>
      </c>
      <c r="M120" s="86" t="str">
        <f>IFERROR(VLOOKUP(M$1&amp;$B120,'Score Data Entry'!$L:$M,2,FALSE),"")</f>
        <v/>
      </c>
      <c r="N120" s="86" t="str">
        <f>IFERROR(VLOOKUP(N$1&amp;$B120,'Score Data Entry'!$L:$M,2,FALSE),"")</f>
        <v/>
      </c>
      <c r="O120" s="86" t="str">
        <f>IFERROR(VLOOKUP(O$1&amp;$B120,'Score Data Entry'!$L:$M,2,FALSE),"")</f>
        <v/>
      </c>
      <c r="P120" s="86" t="str">
        <f>IFERROR(VLOOKUP(P$1&amp;$B120,'Score Data Entry'!$L:$M,2,FALSE),"")</f>
        <v/>
      </c>
      <c r="Q120" s="86" t="str">
        <f>IFERROR(VLOOKUP(Q$1&amp;$B120,'Score Data Entry'!$L:$M,2,FALSE),"")</f>
        <v/>
      </c>
      <c r="R120" s="86" t="str">
        <f>IFERROR(VLOOKUP(R$1&amp;$B120,'Score Data Entry'!$L:$M,2,FALSE),"")</f>
        <v/>
      </c>
      <c r="S120" s="86" t="str">
        <f>IFERROR(VLOOKUP(S$1&amp;$B120,'Score Data Entry'!$L:$M,2,FALSE),"")</f>
        <v/>
      </c>
      <c r="T120" s="86" t="str">
        <f>IFERROR(VLOOKUP(T$1&amp;$B120,'Score Data Entry'!$L:$M,2,FALSE),"")</f>
        <v/>
      </c>
      <c r="U120" s="86" t="str">
        <f>IFERROR(VLOOKUP(U$1&amp;$B120,'Score Data Entry'!$L:$M,2,FALSE),"")</f>
        <v/>
      </c>
      <c r="V120" s="86" t="str">
        <f>IFERROR(VLOOKUP(V$1&amp;$B120,'Score Data Entry'!$L:$M,2,FALSE),"")</f>
        <v/>
      </c>
      <c r="W120" s="86" t="str">
        <f>IFERROR(VLOOKUP(W$1&amp;$B120,'Score Data Entry'!$L:$M,2,FALSE),"")</f>
        <v/>
      </c>
      <c r="X120" s="86" t="str">
        <f>IFERROR(VLOOKUP(X$1&amp;$B120,'Score Data Entry'!$L:$M,2,FALSE),"")</f>
        <v/>
      </c>
      <c r="Y120" s="86" t="str">
        <f>IFERROR(VLOOKUP(Y$1&amp;$B120,'Score Data Entry'!$L:$M,2,FALSE),"")</f>
        <v/>
      </c>
      <c r="Z120" s="86" t="str">
        <f>IFERROR(VLOOKUP(Z$1&amp;$B120,'Score Data Entry'!$L:$M,2,FALSE),"")</f>
        <v/>
      </c>
      <c r="AA120" s="86" t="str">
        <f>IFERROR(VLOOKUP(AA$1&amp;$B120,'Score Data Entry'!$L:$M,2,FALSE),"")</f>
        <v/>
      </c>
      <c r="AB120" s="86" t="str">
        <f>IFERROR(VLOOKUP(AB$1&amp;$B120,'Score Data Entry'!$L:$M,2,FALSE),"")</f>
        <v/>
      </c>
      <c r="AC120" s="86" t="str">
        <f>IFERROR(VLOOKUP(AC$1&amp;$B120,'Score Data Entry'!$L:$M,2,FALSE),"")</f>
        <v/>
      </c>
      <c r="AD120" s="86" t="str">
        <f>IFERROR(VLOOKUP(AD$1&amp;$B120,'Score Data Entry'!$L:$M,2,FALSE),"")</f>
        <v/>
      </c>
      <c r="AE120" s="86" t="str">
        <f>IFERROR(VLOOKUP(AE$1&amp;$B120,'Score Data Entry'!$L:$M,2,FALSE),"")</f>
        <v/>
      </c>
      <c r="AF120" s="86" t="str">
        <f>IFERROR(VLOOKUP(AF$1&amp;$B120,'Score Data Entry'!$L:$M,2,FALSE),"")</f>
        <v/>
      </c>
      <c r="AG120" s="86" t="str">
        <f>IFERROR(VLOOKUP(AG$1&amp;$B120,'Score Data Entry'!$L:$M,2,FALSE),"")</f>
        <v/>
      </c>
      <c r="AH120" s="86" t="str">
        <f>IFERROR(VLOOKUP(AH$1&amp;$B120,'Score Data Entry'!$L:$M,2,FALSE),"")</f>
        <v/>
      </c>
      <c r="AI120" s="83">
        <v>0</v>
      </c>
      <c r="AJ120" s="83">
        <v>0</v>
      </c>
      <c r="AK120" s="83">
        <v>0</v>
      </c>
      <c r="AL120" s="83">
        <v>0</v>
      </c>
      <c r="AM120" s="83">
        <v>0</v>
      </c>
      <c r="AN120" s="83">
        <v>0</v>
      </c>
      <c r="AO120" s="83">
        <v>0</v>
      </c>
      <c r="AP120" s="83">
        <v>0</v>
      </c>
      <c r="AQ120" s="84">
        <f t="shared" si="6"/>
        <v>0</v>
      </c>
      <c r="AR120" s="85">
        <f t="shared" si="7"/>
        <v>0</v>
      </c>
    </row>
    <row r="121" spans="1:44" ht="15.6" x14ac:dyDescent="0.3">
      <c r="A121" s="91" t="s">
        <v>322</v>
      </c>
      <c r="B121" s="93" t="s">
        <v>456</v>
      </c>
      <c r="C121" s="86" t="str">
        <f>IFERROR(VLOOKUP(C$1&amp;$B121,'Score Data Entry'!$L:$M,2,FALSE),"")</f>
        <v/>
      </c>
      <c r="D121" s="86" t="str">
        <f>IFERROR(VLOOKUP(D$1&amp;$B121,'Score Data Entry'!$L:$M,2,FALSE),"")</f>
        <v/>
      </c>
      <c r="E121" s="86" t="str">
        <f>IFERROR(VLOOKUP(E$1&amp;$B121,'Score Data Entry'!$L:$M,2,FALSE),"")</f>
        <v/>
      </c>
      <c r="F121" s="86" t="str">
        <f>IFERROR(VLOOKUP(F$1&amp;$B121,'Score Data Entry'!$L:$M,2,FALSE),"")</f>
        <v/>
      </c>
      <c r="G121" s="86" t="str">
        <f>IFERROR(VLOOKUP(G$1&amp;$B121,'Score Data Entry'!$L:$M,2,FALSE),"")</f>
        <v/>
      </c>
      <c r="H121" s="86" t="str">
        <f>IFERROR(VLOOKUP(H$1&amp;$B121,'Score Data Entry'!$L:$M,2,FALSE),"")</f>
        <v/>
      </c>
      <c r="I121" s="86" t="str">
        <f>IFERROR(VLOOKUP(I$1&amp;$B121,'Score Data Entry'!$L:$M,2,FALSE),"")</f>
        <v/>
      </c>
      <c r="J121" s="86" t="str">
        <f>IFERROR(VLOOKUP(J$1&amp;$B121,'Score Data Entry'!$L:$M,2,FALSE),"")</f>
        <v/>
      </c>
      <c r="K121" s="86" t="str">
        <f>IFERROR(VLOOKUP(K$1&amp;$B121,'Score Data Entry'!$L:$M,2,FALSE),"")</f>
        <v/>
      </c>
      <c r="L121" s="86" t="str">
        <f>IFERROR(VLOOKUP(L$1&amp;$B121,'Score Data Entry'!$L:$M,2,FALSE),"")</f>
        <v/>
      </c>
      <c r="M121" s="86" t="str">
        <f>IFERROR(VLOOKUP(M$1&amp;$B121,'Score Data Entry'!$L:$M,2,FALSE),"")</f>
        <v/>
      </c>
      <c r="N121" s="86" t="str">
        <f>IFERROR(VLOOKUP(N$1&amp;$B121,'Score Data Entry'!$L:$M,2,FALSE),"")</f>
        <v/>
      </c>
      <c r="O121" s="86" t="str">
        <f>IFERROR(VLOOKUP(O$1&amp;$B121,'Score Data Entry'!$L:$M,2,FALSE),"")</f>
        <v/>
      </c>
      <c r="P121" s="86" t="str">
        <f>IFERROR(VLOOKUP(P$1&amp;$B121,'Score Data Entry'!$L:$M,2,FALSE),"")</f>
        <v/>
      </c>
      <c r="Q121" s="86" t="str">
        <f>IFERROR(VLOOKUP(Q$1&amp;$B121,'Score Data Entry'!$L:$M,2,FALSE),"")</f>
        <v/>
      </c>
      <c r="R121" s="86" t="str">
        <f>IFERROR(VLOOKUP(R$1&amp;$B121,'Score Data Entry'!$L:$M,2,FALSE),"")</f>
        <v/>
      </c>
      <c r="S121" s="86" t="str">
        <f>IFERROR(VLOOKUP(S$1&amp;$B121,'Score Data Entry'!$L:$M,2,FALSE),"")</f>
        <v/>
      </c>
      <c r="T121" s="86" t="str">
        <f>IFERROR(VLOOKUP(T$1&amp;$B121,'Score Data Entry'!$L:$M,2,FALSE),"")</f>
        <v/>
      </c>
      <c r="U121" s="86" t="str">
        <f>IFERROR(VLOOKUP(U$1&amp;$B121,'Score Data Entry'!$L:$M,2,FALSE),"")</f>
        <v/>
      </c>
      <c r="V121" s="86" t="str">
        <f>IFERROR(VLOOKUP(V$1&amp;$B121,'Score Data Entry'!$L:$M,2,FALSE),"")</f>
        <v/>
      </c>
      <c r="W121" s="86" t="str">
        <f>IFERROR(VLOOKUP(W$1&amp;$B121,'Score Data Entry'!$L:$M,2,FALSE),"")</f>
        <v/>
      </c>
      <c r="X121" s="86" t="str">
        <f>IFERROR(VLOOKUP(X$1&amp;$B121,'Score Data Entry'!$L:$M,2,FALSE),"")</f>
        <v/>
      </c>
      <c r="Y121" s="86" t="str">
        <f>IFERROR(VLOOKUP(Y$1&amp;$B121,'Score Data Entry'!$L:$M,2,FALSE),"")</f>
        <v/>
      </c>
      <c r="Z121" s="86" t="str">
        <f>IFERROR(VLOOKUP(Z$1&amp;$B121,'Score Data Entry'!$L:$M,2,FALSE),"")</f>
        <v/>
      </c>
      <c r="AA121" s="86" t="str">
        <f>IFERROR(VLOOKUP(AA$1&amp;$B121,'Score Data Entry'!$L:$M,2,FALSE),"")</f>
        <v/>
      </c>
      <c r="AB121" s="86" t="str">
        <f>IFERROR(VLOOKUP(AB$1&amp;$B121,'Score Data Entry'!$L:$M,2,FALSE),"")</f>
        <v/>
      </c>
      <c r="AC121" s="86" t="str">
        <f>IFERROR(VLOOKUP(AC$1&amp;$B121,'Score Data Entry'!$L:$M,2,FALSE),"")</f>
        <v/>
      </c>
      <c r="AD121" s="86" t="str">
        <f>IFERROR(VLOOKUP(AD$1&amp;$B121,'Score Data Entry'!$L:$M,2,FALSE),"")</f>
        <v/>
      </c>
      <c r="AE121" s="86" t="str">
        <f>IFERROR(VLOOKUP(AE$1&amp;$B121,'Score Data Entry'!$L:$M,2,FALSE),"")</f>
        <v/>
      </c>
      <c r="AF121" s="86" t="str">
        <f>IFERROR(VLOOKUP(AF$1&amp;$B121,'Score Data Entry'!$L:$M,2,FALSE),"")</f>
        <v/>
      </c>
      <c r="AG121" s="86" t="str">
        <f>IFERROR(VLOOKUP(AG$1&amp;$B121,'Score Data Entry'!$L:$M,2,FALSE),"")</f>
        <v/>
      </c>
      <c r="AH121" s="86" t="str">
        <f>IFERROR(VLOOKUP(AH$1&amp;$B121,'Score Data Entry'!$L:$M,2,FALSE),"")</f>
        <v/>
      </c>
      <c r="AI121" s="83">
        <v>0</v>
      </c>
      <c r="AJ121" s="83">
        <v>0</v>
      </c>
      <c r="AK121" s="83">
        <v>0</v>
      </c>
      <c r="AL121" s="83">
        <v>0</v>
      </c>
      <c r="AM121" s="83">
        <v>0</v>
      </c>
      <c r="AN121" s="83">
        <v>0</v>
      </c>
      <c r="AO121" s="83">
        <v>0</v>
      </c>
      <c r="AP121" s="83">
        <v>0</v>
      </c>
      <c r="AQ121" s="84">
        <f t="shared" si="6"/>
        <v>0</v>
      </c>
      <c r="AR121" s="85">
        <f t="shared" si="7"/>
        <v>0</v>
      </c>
    </row>
    <row r="122" spans="1:44" ht="15.6" x14ac:dyDescent="0.3">
      <c r="A122" s="91" t="s">
        <v>323</v>
      </c>
      <c r="B122" s="93" t="s">
        <v>457</v>
      </c>
      <c r="C122" s="86" t="str">
        <f>IFERROR(VLOOKUP(C$1&amp;$B122,'Score Data Entry'!$L:$M,2,FALSE),"")</f>
        <v/>
      </c>
      <c r="D122" s="86" t="str">
        <f>IFERROR(VLOOKUP(D$1&amp;$B122,'Score Data Entry'!$L:$M,2,FALSE),"")</f>
        <v/>
      </c>
      <c r="E122" s="86" t="str">
        <f>IFERROR(VLOOKUP(E$1&amp;$B122,'Score Data Entry'!$L:$M,2,FALSE),"")</f>
        <v/>
      </c>
      <c r="F122" s="86" t="str">
        <f>IFERROR(VLOOKUP(F$1&amp;$B122,'Score Data Entry'!$L:$M,2,FALSE),"")</f>
        <v/>
      </c>
      <c r="G122" s="86" t="str">
        <f>IFERROR(VLOOKUP(G$1&amp;$B122,'Score Data Entry'!$L:$M,2,FALSE),"")</f>
        <v/>
      </c>
      <c r="H122" s="86" t="str">
        <f>IFERROR(VLOOKUP(H$1&amp;$B122,'Score Data Entry'!$L:$M,2,FALSE),"")</f>
        <v/>
      </c>
      <c r="I122" s="86" t="str">
        <f>IFERROR(VLOOKUP(I$1&amp;$B122,'Score Data Entry'!$L:$M,2,FALSE),"")</f>
        <v/>
      </c>
      <c r="J122" s="86" t="str">
        <f>IFERROR(VLOOKUP(J$1&amp;$B122,'Score Data Entry'!$L:$M,2,FALSE),"")</f>
        <v/>
      </c>
      <c r="K122" s="86" t="str">
        <f>IFERROR(VLOOKUP(K$1&amp;$B122,'Score Data Entry'!$L:$M,2,FALSE),"")</f>
        <v/>
      </c>
      <c r="L122" s="86" t="str">
        <f>IFERROR(VLOOKUP(L$1&amp;$B122,'Score Data Entry'!$L:$M,2,FALSE),"")</f>
        <v/>
      </c>
      <c r="M122" s="86" t="str">
        <f>IFERROR(VLOOKUP(M$1&amp;$B122,'Score Data Entry'!$L:$M,2,FALSE),"")</f>
        <v/>
      </c>
      <c r="N122" s="86" t="str">
        <f>IFERROR(VLOOKUP(N$1&amp;$B122,'Score Data Entry'!$L:$M,2,FALSE),"")</f>
        <v/>
      </c>
      <c r="O122" s="86" t="str">
        <f>IFERROR(VLOOKUP(O$1&amp;$B122,'Score Data Entry'!$L:$M,2,FALSE),"")</f>
        <v/>
      </c>
      <c r="P122" s="86" t="str">
        <f>IFERROR(VLOOKUP(P$1&amp;$B122,'Score Data Entry'!$L:$M,2,FALSE),"")</f>
        <v/>
      </c>
      <c r="Q122" s="86" t="str">
        <f>IFERROR(VLOOKUP(Q$1&amp;$B122,'Score Data Entry'!$L:$M,2,FALSE),"")</f>
        <v/>
      </c>
      <c r="R122" s="86" t="str">
        <f>IFERROR(VLOOKUP(R$1&amp;$B122,'Score Data Entry'!$L:$M,2,FALSE),"")</f>
        <v/>
      </c>
      <c r="S122" s="86" t="str">
        <f>IFERROR(VLOOKUP(S$1&amp;$B122,'Score Data Entry'!$L:$M,2,FALSE),"")</f>
        <v/>
      </c>
      <c r="T122" s="86" t="str">
        <f>IFERROR(VLOOKUP(T$1&amp;$B122,'Score Data Entry'!$L:$M,2,FALSE),"")</f>
        <v/>
      </c>
      <c r="U122" s="86" t="str">
        <f>IFERROR(VLOOKUP(U$1&amp;$B122,'Score Data Entry'!$L:$M,2,FALSE),"")</f>
        <v/>
      </c>
      <c r="V122" s="86" t="str">
        <f>IFERROR(VLOOKUP(V$1&amp;$B122,'Score Data Entry'!$L:$M,2,FALSE),"")</f>
        <v/>
      </c>
      <c r="W122" s="86" t="str">
        <f>IFERROR(VLOOKUP(W$1&amp;$B122,'Score Data Entry'!$L:$M,2,FALSE),"")</f>
        <v/>
      </c>
      <c r="X122" s="86" t="str">
        <f>IFERROR(VLOOKUP(X$1&amp;$B122,'Score Data Entry'!$L:$M,2,FALSE),"")</f>
        <v/>
      </c>
      <c r="Y122" s="86" t="str">
        <f>IFERROR(VLOOKUP(Y$1&amp;$B122,'Score Data Entry'!$L:$M,2,FALSE),"")</f>
        <v/>
      </c>
      <c r="Z122" s="86" t="str">
        <f>IFERROR(VLOOKUP(Z$1&amp;$B122,'Score Data Entry'!$L:$M,2,FALSE),"")</f>
        <v/>
      </c>
      <c r="AA122" s="86" t="str">
        <f>IFERROR(VLOOKUP(AA$1&amp;$B122,'Score Data Entry'!$L:$M,2,FALSE),"")</f>
        <v/>
      </c>
      <c r="AB122" s="86" t="str">
        <f>IFERROR(VLOOKUP(AB$1&amp;$B122,'Score Data Entry'!$L:$M,2,FALSE),"")</f>
        <v/>
      </c>
      <c r="AC122" s="86" t="str">
        <f>IFERROR(VLOOKUP(AC$1&amp;$B122,'Score Data Entry'!$L:$M,2,FALSE),"")</f>
        <v/>
      </c>
      <c r="AD122" s="86" t="str">
        <f>IFERROR(VLOOKUP(AD$1&amp;$B122,'Score Data Entry'!$L:$M,2,FALSE),"")</f>
        <v/>
      </c>
      <c r="AE122" s="86" t="str">
        <f>IFERROR(VLOOKUP(AE$1&amp;$B122,'Score Data Entry'!$L:$M,2,FALSE),"")</f>
        <v/>
      </c>
      <c r="AF122" s="86" t="str">
        <f>IFERROR(VLOOKUP(AF$1&amp;$B122,'Score Data Entry'!$L:$M,2,FALSE),"")</f>
        <v/>
      </c>
      <c r="AG122" s="86" t="str">
        <f>IFERROR(VLOOKUP(AG$1&amp;$B122,'Score Data Entry'!$L:$M,2,FALSE),"")</f>
        <v/>
      </c>
      <c r="AH122" s="86" t="str">
        <f>IFERROR(VLOOKUP(AH$1&amp;$B122,'Score Data Entry'!$L:$M,2,FALSE),"")</f>
        <v/>
      </c>
      <c r="AI122" s="83">
        <v>0</v>
      </c>
      <c r="AJ122" s="83">
        <v>0</v>
      </c>
      <c r="AK122" s="83">
        <v>0</v>
      </c>
      <c r="AL122" s="83">
        <v>0</v>
      </c>
      <c r="AM122" s="83">
        <v>0</v>
      </c>
      <c r="AN122" s="83">
        <v>0</v>
      </c>
      <c r="AO122" s="83">
        <v>0</v>
      </c>
      <c r="AP122" s="83">
        <v>0</v>
      </c>
      <c r="AQ122" s="84">
        <f t="shared" si="6"/>
        <v>0</v>
      </c>
      <c r="AR122" s="85">
        <f t="shared" si="7"/>
        <v>0</v>
      </c>
    </row>
    <row r="123" spans="1:44" ht="15.6" x14ac:dyDescent="0.3">
      <c r="A123" s="91" t="s">
        <v>324</v>
      </c>
      <c r="B123" s="93" t="s">
        <v>458</v>
      </c>
      <c r="C123" s="86" t="str">
        <f>IFERROR(VLOOKUP(C$1&amp;$B123,'Score Data Entry'!$L:$M,2,FALSE),"")</f>
        <v/>
      </c>
      <c r="D123" s="86" t="str">
        <f>IFERROR(VLOOKUP(D$1&amp;$B123,'Score Data Entry'!$L:$M,2,FALSE),"")</f>
        <v/>
      </c>
      <c r="E123" s="86" t="str">
        <f>IFERROR(VLOOKUP(E$1&amp;$B123,'Score Data Entry'!$L:$M,2,FALSE),"")</f>
        <v/>
      </c>
      <c r="F123" s="86" t="str">
        <f>IFERROR(VLOOKUP(F$1&amp;$B123,'Score Data Entry'!$L:$M,2,FALSE),"")</f>
        <v/>
      </c>
      <c r="G123" s="86" t="str">
        <f>IFERROR(VLOOKUP(G$1&amp;$B123,'Score Data Entry'!$L:$M,2,FALSE),"")</f>
        <v/>
      </c>
      <c r="H123" s="86" t="str">
        <f>IFERROR(VLOOKUP(H$1&amp;$B123,'Score Data Entry'!$L:$M,2,FALSE),"")</f>
        <v/>
      </c>
      <c r="I123" s="86" t="str">
        <f>IFERROR(VLOOKUP(I$1&amp;$B123,'Score Data Entry'!$L:$M,2,FALSE),"")</f>
        <v/>
      </c>
      <c r="J123" s="86" t="str">
        <f>IFERROR(VLOOKUP(J$1&amp;$B123,'Score Data Entry'!$L:$M,2,FALSE),"")</f>
        <v/>
      </c>
      <c r="K123" s="86" t="str">
        <f>IFERROR(VLOOKUP(K$1&amp;$B123,'Score Data Entry'!$L:$M,2,FALSE),"")</f>
        <v/>
      </c>
      <c r="L123" s="86" t="str">
        <f>IFERROR(VLOOKUP(L$1&amp;$B123,'Score Data Entry'!$L:$M,2,FALSE),"")</f>
        <v/>
      </c>
      <c r="M123" s="86" t="str">
        <f>IFERROR(VLOOKUP(M$1&amp;$B123,'Score Data Entry'!$L:$M,2,FALSE),"")</f>
        <v/>
      </c>
      <c r="N123" s="86" t="str">
        <f>IFERROR(VLOOKUP(N$1&amp;$B123,'Score Data Entry'!$L:$M,2,FALSE),"")</f>
        <v/>
      </c>
      <c r="O123" s="86" t="str">
        <f>IFERROR(VLOOKUP(O$1&amp;$B123,'Score Data Entry'!$L:$M,2,FALSE),"")</f>
        <v/>
      </c>
      <c r="P123" s="86" t="str">
        <f>IFERROR(VLOOKUP(P$1&amp;$B123,'Score Data Entry'!$L:$M,2,FALSE),"")</f>
        <v/>
      </c>
      <c r="Q123" s="86" t="str">
        <f>IFERROR(VLOOKUP(Q$1&amp;$B123,'Score Data Entry'!$L:$M,2,FALSE),"")</f>
        <v/>
      </c>
      <c r="R123" s="86" t="str">
        <f>IFERROR(VLOOKUP(R$1&amp;$B123,'Score Data Entry'!$L:$M,2,FALSE),"")</f>
        <v/>
      </c>
      <c r="S123" s="86" t="str">
        <f>IFERROR(VLOOKUP(S$1&amp;$B123,'Score Data Entry'!$L:$M,2,FALSE),"")</f>
        <v/>
      </c>
      <c r="T123" s="86" t="str">
        <f>IFERROR(VLOOKUP(T$1&amp;$B123,'Score Data Entry'!$L:$M,2,FALSE),"")</f>
        <v/>
      </c>
      <c r="U123" s="86" t="str">
        <f>IFERROR(VLOOKUP(U$1&amp;$B123,'Score Data Entry'!$L:$M,2,FALSE),"")</f>
        <v/>
      </c>
      <c r="V123" s="86" t="str">
        <f>IFERROR(VLOOKUP(V$1&amp;$B123,'Score Data Entry'!$L:$M,2,FALSE),"")</f>
        <v/>
      </c>
      <c r="W123" s="86" t="str">
        <f>IFERROR(VLOOKUP(W$1&amp;$B123,'Score Data Entry'!$L:$M,2,FALSE),"")</f>
        <v/>
      </c>
      <c r="X123" s="86" t="str">
        <f>IFERROR(VLOOKUP(X$1&amp;$B123,'Score Data Entry'!$L:$M,2,FALSE),"")</f>
        <v/>
      </c>
      <c r="Y123" s="86" t="str">
        <f>IFERROR(VLOOKUP(Y$1&amp;$B123,'Score Data Entry'!$L:$M,2,FALSE),"")</f>
        <v/>
      </c>
      <c r="Z123" s="86" t="str">
        <f>IFERROR(VLOOKUP(Z$1&amp;$B123,'Score Data Entry'!$L:$M,2,FALSE),"")</f>
        <v/>
      </c>
      <c r="AA123" s="86" t="str">
        <f>IFERROR(VLOOKUP(AA$1&amp;$B123,'Score Data Entry'!$L:$M,2,FALSE),"")</f>
        <v/>
      </c>
      <c r="AB123" s="86" t="str">
        <f>IFERROR(VLOOKUP(AB$1&amp;$B123,'Score Data Entry'!$L:$M,2,FALSE),"")</f>
        <v/>
      </c>
      <c r="AC123" s="86" t="str">
        <f>IFERROR(VLOOKUP(AC$1&amp;$B123,'Score Data Entry'!$L:$M,2,FALSE),"")</f>
        <v/>
      </c>
      <c r="AD123" s="86" t="str">
        <f>IFERROR(VLOOKUP(AD$1&amp;$B123,'Score Data Entry'!$L:$M,2,FALSE),"")</f>
        <v/>
      </c>
      <c r="AE123" s="86" t="str">
        <f>IFERROR(VLOOKUP(AE$1&amp;$B123,'Score Data Entry'!$L:$M,2,FALSE),"")</f>
        <v/>
      </c>
      <c r="AF123" s="86" t="str">
        <f>IFERROR(VLOOKUP(AF$1&amp;$B123,'Score Data Entry'!$L:$M,2,FALSE),"")</f>
        <v/>
      </c>
      <c r="AG123" s="86" t="str">
        <f>IFERROR(VLOOKUP(AG$1&amp;$B123,'Score Data Entry'!$L:$M,2,FALSE),"")</f>
        <v/>
      </c>
      <c r="AH123" s="86" t="str">
        <f>IFERROR(VLOOKUP(AH$1&amp;$B123,'Score Data Entry'!$L:$M,2,FALSE),"")</f>
        <v/>
      </c>
      <c r="AI123" s="83">
        <v>0</v>
      </c>
      <c r="AJ123" s="83">
        <v>0</v>
      </c>
      <c r="AK123" s="83">
        <v>0</v>
      </c>
      <c r="AL123" s="83">
        <v>0</v>
      </c>
      <c r="AM123" s="83">
        <v>0</v>
      </c>
      <c r="AN123" s="83">
        <v>0</v>
      </c>
      <c r="AO123" s="83">
        <v>0</v>
      </c>
      <c r="AP123" s="83">
        <v>0</v>
      </c>
      <c r="AQ123" s="84">
        <f t="shared" si="6"/>
        <v>0</v>
      </c>
      <c r="AR123" s="85">
        <f t="shared" si="7"/>
        <v>0</v>
      </c>
    </row>
    <row r="124" spans="1:44" ht="15.6" x14ac:dyDescent="0.3">
      <c r="A124" s="91" t="s">
        <v>327</v>
      </c>
      <c r="B124" s="93" t="s">
        <v>461</v>
      </c>
      <c r="C124" s="86" t="str">
        <f>IFERROR(VLOOKUP(C$1&amp;$B124,'Score Data Entry'!$L:$M,2,FALSE),"")</f>
        <v/>
      </c>
      <c r="D124" s="86" t="str">
        <f>IFERROR(VLOOKUP(D$1&amp;$B124,'Score Data Entry'!$L:$M,2,FALSE),"")</f>
        <v/>
      </c>
      <c r="E124" s="86" t="str">
        <f>IFERROR(VLOOKUP(E$1&amp;$B124,'Score Data Entry'!$L:$M,2,FALSE),"")</f>
        <v/>
      </c>
      <c r="F124" s="86" t="str">
        <f>IFERROR(VLOOKUP(F$1&amp;$B124,'Score Data Entry'!$L:$M,2,FALSE),"")</f>
        <v/>
      </c>
      <c r="G124" s="86" t="str">
        <f>IFERROR(VLOOKUP(G$1&amp;$B124,'Score Data Entry'!$L:$M,2,FALSE),"")</f>
        <v/>
      </c>
      <c r="H124" s="86" t="str">
        <f>IFERROR(VLOOKUP(H$1&amp;$B124,'Score Data Entry'!$L:$M,2,FALSE),"")</f>
        <v/>
      </c>
      <c r="I124" s="86" t="str">
        <f>IFERROR(VLOOKUP(I$1&amp;$B124,'Score Data Entry'!$L:$M,2,FALSE),"")</f>
        <v/>
      </c>
      <c r="J124" s="86" t="str">
        <f>IFERROR(VLOOKUP(J$1&amp;$B124,'Score Data Entry'!$L:$M,2,FALSE),"")</f>
        <v/>
      </c>
      <c r="K124" s="86" t="str">
        <f>IFERROR(VLOOKUP(K$1&amp;$B124,'Score Data Entry'!$L:$M,2,FALSE),"")</f>
        <v/>
      </c>
      <c r="L124" s="86" t="str">
        <f>IFERROR(VLOOKUP(L$1&amp;$B124,'Score Data Entry'!$L:$M,2,FALSE),"")</f>
        <v/>
      </c>
      <c r="M124" s="86" t="str">
        <f>IFERROR(VLOOKUP(M$1&amp;$B124,'Score Data Entry'!$L:$M,2,FALSE),"")</f>
        <v/>
      </c>
      <c r="N124" s="86" t="str">
        <f>IFERROR(VLOOKUP(N$1&amp;$B124,'Score Data Entry'!$L:$M,2,FALSE),"")</f>
        <v/>
      </c>
      <c r="O124" s="86" t="str">
        <f>IFERROR(VLOOKUP(O$1&amp;$B124,'Score Data Entry'!$L:$M,2,FALSE),"")</f>
        <v/>
      </c>
      <c r="P124" s="86" t="str">
        <f>IFERROR(VLOOKUP(P$1&amp;$B124,'Score Data Entry'!$L:$M,2,FALSE),"")</f>
        <v/>
      </c>
      <c r="Q124" s="86" t="str">
        <f>IFERROR(VLOOKUP(Q$1&amp;$B124,'Score Data Entry'!$L:$M,2,FALSE),"")</f>
        <v/>
      </c>
      <c r="R124" s="86" t="str">
        <f>IFERROR(VLOOKUP(R$1&amp;$B124,'Score Data Entry'!$L:$M,2,FALSE),"")</f>
        <v/>
      </c>
      <c r="S124" s="86" t="str">
        <f>IFERROR(VLOOKUP(S$1&amp;$B124,'Score Data Entry'!$L:$M,2,FALSE),"")</f>
        <v/>
      </c>
      <c r="T124" s="86" t="str">
        <f>IFERROR(VLOOKUP(T$1&amp;$B124,'Score Data Entry'!$L:$M,2,FALSE),"")</f>
        <v/>
      </c>
      <c r="U124" s="86" t="str">
        <f>IFERROR(VLOOKUP(U$1&amp;$B124,'Score Data Entry'!$L:$M,2,FALSE),"")</f>
        <v/>
      </c>
      <c r="V124" s="86" t="str">
        <f>IFERROR(VLOOKUP(V$1&amp;$B124,'Score Data Entry'!$L:$M,2,FALSE),"")</f>
        <v/>
      </c>
      <c r="W124" s="86" t="str">
        <f>IFERROR(VLOOKUP(W$1&amp;$B124,'Score Data Entry'!$L:$M,2,FALSE),"")</f>
        <v/>
      </c>
      <c r="X124" s="86" t="str">
        <f>IFERROR(VLOOKUP(X$1&amp;$B124,'Score Data Entry'!$L:$M,2,FALSE),"")</f>
        <v/>
      </c>
      <c r="Y124" s="86" t="str">
        <f>IFERROR(VLOOKUP(Y$1&amp;$B124,'Score Data Entry'!$L:$M,2,FALSE),"")</f>
        <v/>
      </c>
      <c r="Z124" s="86" t="str">
        <f>IFERROR(VLOOKUP(Z$1&amp;$B124,'Score Data Entry'!$L:$M,2,FALSE),"")</f>
        <v/>
      </c>
      <c r="AA124" s="86" t="str">
        <f>IFERROR(VLOOKUP(AA$1&amp;$B124,'Score Data Entry'!$L:$M,2,FALSE),"")</f>
        <v/>
      </c>
      <c r="AB124" s="86" t="str">
        <f>IFERROR(VLOOKUP(AB$1&amp;$B124,'Score Data Entry'!$L:$M,2,FALSE),"")</f>
        <v/>
      </c>
      <c r="AC124" s="86" t="str">
        <f>IFERROR(VLOOKUP(AC$1&amp;$B124,'Score Data Entry'!$L:$M,2,FALSE),"")</f>
        <v/>
      </c>
      <c r="AD124" s="86" t="str">
        <f>IFERROR(VLOOKUP(AD$1&amp;$B124,'Score Data Entry'!$L:$M,2,FALSE),"")</f>
        <v/>
      </c>
      <c r="AE124" s="86" t="str">
        <f>IFERROR(VLOOKUP(AE$1&amp;$B124,'Score Data Entry'!$L:$M,2,FALSE),"")</f>
        <v/>
      </c>
      <c r="AF124" s="86" t="str">
        <f>IFERROR(VLOOKUP(AF$1&amp;$B124,'Score Data Entry'!$L:$M,2,FALSE),"")</f>
        <v/>
      </c>
      <c r="AG124" s="86" t="str">
        <f>IFERROR(VLOOKUP(AG$1&amp;$B124,'Score Data Entry'!$L:$M,2,FALSE),"")</f>
        <v/>
      </c>
      <c r="AH124" s="86" t="str">
        <f>IFERROR(VLOOKUP(AH$1&amp;$B124,'Score Data Entry'!$L:$M,2,FALSE),"")</f>
        <v/>
      </c>
      <c r="AI124" s="83">
        <v>0</v>
      </c>
      <c r="AJ124" s="83">
        <v>0</v>
      </c>
      <c r="AK124" s="83">
        <v>0</v>
      </c>
      <c r="AL124" s="83">
        <v>0</v>
      </c>
      <c r="AM124" s="83">
        <v>0</v>
      </c>
      <c r="AN124" s="83">
        <v>0</v>
      </c>
      <c r="AO124" s="83">
        <v>0</v>
      </c>
      <c r="AP124" s="83">
        <v>0</v>
      </c>
      <c r="AQ124" s="84">
        <f t="shared" si="6"/>
        <v>0</v>
      </c>
      <c r="AR124" s="85">
        <f t="shared" si="7"/>
        <v>0</v>
      </c>
    </row>
    <row r="125" spans="1:44" ht="15.6" x14ac:dyDescent="0.3">
      <c r="A125" s="91" t="s">
        <v>254</v>
      </c>
      <c r="B125" s="94" t="s">
        <v>462</v>
      </c>
      <c r="C125" s="86" t="str">
        <f>IFERROR(VLOOKUP(C$1&amp;$B125,'Score Data Entry'!$L:$M,2,FALSE),"")</f>
        <v/>
      </c>
      <c r="D125" s="86" t="str">
        <f>IFERROR(VLOOKUP(D$1&amp;$B125,'Score Data Entry'!$L:$M,2,FALSE),"")</f>
        <v/>
      </c>
      <c r="E125" s="86" t="str">
        <f>IFERROR(VLOOKUP(E$1&amp;$B125,'Score Data Entry'!$L:$M,2,FALSE),"")</f>
        <v/>
      </c>
      <c r="F125" s="86" t="str">
        <f>IFERROR(VLOOKUP(F$1&amp;$B125,'Score Data Entry'!$L:$M,2,FALSE),"")</f>
        <v/>
      </c>
      <c r="G125" s="86" t="str">
        <f>IFERROR(VLOOKUP(G$1&amp;$B125,'Score Data Entry'!$L:$M,2,FALSE),"")</f>
        <v/>
      </c>
      <c r="H125" s="86" t="str">
        <f>IFERROR(VLOOKUP(H$1&amp;$B125,'Score Data Entry'!$L:$M,2,FALSE),"")</f>
        <v/>
      </c>
      <c r="I125" s="86" t="str">
        <f>IFERROR(VLOOKUP(I$1&amp;$B125,'Score Data Entry'!$L:$M,2,FALSE),"")</f>
        <v/>
      </c>
      <c r="J125" s="86" t="str">
        <f>IFERROR(VLOOKUP(J$1&amp;$B125,'Score Data Entry'!$L:$M,2,FALSE),"")</f>
        <v/>
      </c>
      <c r="K125" s="86" t="str">
        <f>IFERROR(VLOOKUP(K$1&amp;$B125,'Score Data Entry'!$L:$M,2,FALSE),"")</f>
        <v/>
      </c>
      <c r="L125" s="86" t="str">
        <f>IFERROR(VLOOKUP(L$1&amp;$B125,'Score Data Entry'!$L:$M,2,FALSE),"")</f>
        <v/>
      </c>
      <c r="M125" s="86" t="str">
        <f>IFERROR(VLOOKUP(M$1&amp;$B125,'Score Data Entry'!$L:$M,2,FALSE),"")</f>
        <v/>
      </c>
      <c r="N125" s="86" t="str">
        <f>IFERROR(VLOOKUP(N$1&amp;$B125,'Score Data Entry'!$L:$M,2,FALSE),"")</f>
        <v/>
      </c>
      <c r="O125" s="86" t="str">
        <f>IFERROR(VLOOKUP(O$1&amp;$B125,'Score Data Entry'!$L:$M,2,FALSE),"")</f>
        <v/>
      </c>
      <c r="P125" s="86" t="str">
        <f>IFERROR(VLOOKUP(P$1&amp;$B125,'Score Data Entry'!$L:$M,2,FALSE),"")</f>
        <v/>
      </c>
      <c r="Q125" s="86" t="str">
        <f>IFERROR(VLOOKUP(Q$1&amp;$B125,'Score Data Entry'!$L:$M,2,FALSE),"")</f>
        <v/>
      </c>
      <c r="R125" s="86" t="str">
        <f>IFERROR(VLOOKUP(R$1&amp;$B125,'Score Data Entry'!$L:$M,2,FALSE),"")</f>
        <v/>
      </c>
      <c r="S125" s="86" t="str">
        <f>IFERROR(VLOOKUP(S$1&amp;$B125,'Score Data Entry'!$L:$M,2,FALSE),"")</f>
        <v/>
      </c>
      <c r="T125" s="86" t="str">
        <f>IFERROR(VLOOKUP(T$1&amp;$B125,'Score Data Entry'!$L:$M,2,FALSE),"")</f>
        <v/>
      </c>
      <c r="U125" s="86" t="str">
        <f>IFERROR(VLOOKUP(U$1&amp;$B125,'Score Data Entry'!$L:$M,2,FALSE),"")</f>
        <v/>
      </c>
      <c r="V125" s="86" t="str">
        <f>IFERROR(VLOOKUP(V$1&amp;$B125,'Score Data Entry'!$L:$M,2,FALSE),"")</f>
        <v/>
      </c>
      <c r="W125" s="86" t="str">
        <f>IFERROR(VLOOKUP(W$1&amp;$B125,'Score Data Entry'!$L:$M,2,FALSE),"")</f>
        <v/>
      </c>
      <c r="X125" s="86" t="str">
        <f>IFERROR(VLOOKUP(X$1&amp;$B125,'Score Data Entry'!$L:$M,2,FALSE),"")</f>
        <v/>
      </c>
      <c r="Y125" s="86" t="str">
        <f>IFERROR(VLOOKUP(Y$1&amp;$B125,'Score Data Entry'!$L:$M,2,FALSE),"")</f>
        <v/>
      </c>
      <c r="Z125" s="86" t="str">
        <f>IFERROR(VLOOKUP(Z$1&amp;$B125,'Score Data Entry'!$L:$M,2,FALSE),"")</f>
        <v/>
      </c>
      <c r="AA125" s="86" t="str">
        <f>IFERROR(VLOOKUP(AA$1&amp;$B125,'Score Data Entry'!$L:$M,2,FALSE),"")</f>
        <v/>
      </c>
      <c r="AB125" s="86" t="str">
        <f>IFERROR(VLOOKUP(AB$1&amp;$B125,'Score Data Entry'!$L:$M,2,FALSE),"")</f>
        <v/>
      </c>
      <c r="AC125" s="86" t="str">
        <f>IFERROR(VLOOKUP(AC$1&amp;$B125,'Score Data Entry'!$L:$M,2,FALSE),"")</f>
        <v/>
      </c>
      <c r="AD125" s="86" t="str">
        <f>IFERROR(VLOOKUP(AD$1&amp;$B125,'Score Data Entry'!$L:$M,2,FALSE),"")</f>
        <v/>
      </c>
      <c r="AE125" s="86" t="str">
        <f>IFERROR(VLOOKUP(AE$1&amp;$B125,'Score Data Entry'!$L:$M,2,FALSE),"")</f>
        <v/>
      </c>
      <c r="AF125" s="86" t="str">
        <f>IFERROR(VLOOKUP(AF$1&amp;$B125,'Score Data Entry'!$L:$M,2,FALSE),"")</f>
        <v/>
      </c>
      <c r="AG125" s="86" t="str">
        <f>IFERROR(VLOOKUP(AG$1&amp;$B125,'Score Data Entry'!$L:$M,2,FALSE),"")</f>
        <v/>
      </c>
      <c r="AH125" s="86" t="str">
        <f>IFERROR(VLOOKUP(AH$1&amp;$B125,'Score Data Entry'!$L:$M,2,FALSE),"")</f>
        <v/>
      </c>
      <c r="AI125" s="83">
        <v>0</v>
      </c>
      <c r="AJ125" s="83">
        <v>0</v>
      </c>
      <c r="AK125" s="83">
        <v>0</v>
      </c>
      <c r="AL125" s="83">
        <v>0</v>
      </c>
      <c r="AM125" s="83">
        <v>0</v>
      </c>
      <c r="AN125" s="83">
        <v>0</v>
      </c>
      <c r="AO125" s="83">
        <v>0</v>
      </c>
      <c r="AP125" s="83">
        <v>0</v>
      </c>
      <c r="AQ125" s="84">
        <f t="shared" si="6"/>
        <v>0</v>
      </c>
      <c r="AR125" s="85">
        <f t="shared" si="7"/>
        <v>0</v>
      </c>
    </row>
    <row r="126" spans="1:44" ht="15.6" x14ac:dyDescent="0.3">
      <c r="A126" s="91" t="s">
        <v>262</v>
      </c>
      <c r="B126" s="93" t="s">
        <v>463</v>
      </c>
      <c r="C126" s="86" t="str">
        <f>IFERROR(VLOOKUP(C$1&amp;$B126,'Score Data Entry'!$L:$M,2,FALSE),"")</f>
        <v/>
      </c>
      <c r="D126" s="86" t="str">
        <f>IFERROR(VLOOKUP(D$1&amp;$B126,'Score Data Entry'!$L:$M,2,FALSE),"")</f>
        <v/>
      </c>
      <c r="E126" s="86" t="str">
        <f>IFERROR(VLOOKUP(E$1&amp;$B126,'Score Data Entry'!$L:$M,2,FALSE),"")</f>
        <v/>
      </c>
      <c r="F126" s="86" t="str">
        <f>IFERROR(VLOOKUP(F$1&amp;$B126,'Score Data Entry'!$L:$M,2,FALSE),"")</f>
        <v/>
      </c>
      <c r="G126" s="86" t="str">
        <f>IFERROR(VLOOKUP(G$1&amp;$B126,'Score Data Entry'!$L:$M,2,FALSE),"")</f>
        <v/>
      </c>
      <c r="H126" s="86" t="str">
        <f>IFERROR(VLOOKUP(H$1&amp;$B126,'Score Data Entry'!$L:$M,2,FALSE),"")</f>
        <v/>
      </c>
      <c r="I126" s="86" t="str">
        <f>IFERROR(VLOOKUP(I$1&amp;$B126,'Score Data Entry'!$L:$M,2,FALSE),"")</f>
        <v/>
      </c>
      <c r="J126" s="86" t="str">
        <f>IFERROR(VLOOKUP(J$1&amp;$B126,'Score Data Entry'!$L:$M,2,FALSE),"")</f>
        <v/>
      </c>
      <c r="K126" s="86" t="str">
        <f>IFERROR(VLOOKUP(K$1&amp;$B126,'Score Data Entry'!$L:$M,2,FALSE),"")</f>
        <v/>
      </c>
      <c r="L126" s="86" t="str">
        <f>IFERROR(VLOOKUP(L$1&amp;$B126,'Score Data Entry'!$L:$M,2,FALSE),"")</f>
        <v/>
      </c>
      <c r="M126" s="86" t="str">
        <f>IFERROR(VLOOKUP(M$1&amp;$B126,'Score Data Entry'!$L:$M,2,FALSE),"")</f>
        <v/>
      </c>
      <c r="N126" s="86" t="str">
        <f>IFERROR(VLOOKUP(N$1&amp;$B126,'Score Data Entry'!$L:$M,2,FALSE),"")</f>
        <v/>
      </c>
      <c r="O126" s="86" t="str">
        <f>IFERROR(VLOOKUP(O$1&amp;$B126,'Score Data Entry'!$L:$M,2,FALSE),"")</f>
        <v/>
      </c>
      <c r="P126" s="86" t="str">
        <f>IFERROR(VLOOKUP(P$1&amp;$B126,'Score Data Entry'!$L:$M,2,FALSE),"")</f>
        <v/>
      </c>
      <c r="Q126" s="86" t="str">
        <f>IFERROR(VLOOKUP(Q$1&amp;$B126,'Score Data Entry'!$L:$M,2,FALSE),"")</f>
        <v/>
      </c>
      <c r="R126" s="86" t="str">
        <f>IFERROR(VLOOKUP(R$1&amp;$B126,'Score Data Entry'!$L:$M,2,FALSE),"")</f>
        <v/>
      </c>
      <c r="S126" s="86" t="str">
        <f>IFERROR(VLOOKUP(S$1&amp;$B126,'Score Data Entry'!$L:$M,2,FALSE),"")</f>
        <v/>
      </c>
      <c r="T126" s="86" t="str">
        <f>IFERROR(VLOOKUP(T$1&amp;$B126,'Score Data Entry'!$L:$M,2,FALSE),"")</f>
        <v/>
      </c>
      <c r="U126" s="86" t="str">
        <f>IFERROR(VLOOKUP(U$1&amp;$B126,'Score Data Entry'!$L:$M,2,FALSE),"")</f>
        <v/>
      </c>
      <c r="V126" s="86" t="str">
        <f>IFERROR(VLOOKUP(V$1&amp;$B126,'Score Data Entry'!$L:$M,2,FALSE),"")</f>
        <v/>
      </c>
      <c r="W126" s="86" t="str">
        <f>IFERROR(VLOOKUP(W$1&amp;$B126,'Score Data Entry'!$L:$M,2,FALSE),"")</f>
        <v/>
      </c>
      <c r="X126" s="86" t="str">
        <f>IFERROR(VLOOKUP(X$1&amp;$B126,'Score Data Entry'!$L:$M,2,FALSE),"")</f>
        <v/>
      </c>
      <c r="Y126" s="86" t="str">
        <f>IFERROR(VLOOKUP(Y$1&amp;$B126,'Score Data Entry'!$L:$M,2,FALSE),"")</f>
        <v/>
      </c>
      <c r="Z126" s="86" t="str">
        <f>IFERROR(VLOOKUP(Z$1&amp;$B126,'Score Data Entry'!$L:$M,2,FALSE),"")</f>
        <v/>
      </c>
      <c r="AA126" s="86" t="str">
        <f>IFERROR(VLOOKUP(AA$1&amp;$B126,'Score Data Entry'!$L:$M,2,FALSE),"")</f>
        <v/>
      </c>
      <c r="AB126" s="86" t="str">
        <f>IFERROR(VLOOKUP(AB$1&amp;$B126,'Score Data Entry'!$L:$M,2,FALSE),"")</f>
        <v/>
      </c>
      <c r="AC126" s="86" t="str">
        <f>IFERROR(VLOOKUP(AC$1&amp;$B126,'Score Data Entry'!$L:$M,2,FALSE),"")</f>
        <v/>
      </c>
      <c r="AD126" s="86" t="str">
        <f>IFERROR(VLOOKUP(AD$1&amp;$B126,'Score Data Entry'!$L:$M,2,FALSE),"")</f>
        <v/>
      </c>
      <c r="AE126" s="86" t="str">
        <f>IFERROR(VLOOKUP(AE$1&amp;$B126,'Score Data Entry'!$L:$M,2,FALSE),"")</f>
        <v/>
      </c>
      <c r="AF126" s="86" t="str">
        <f>IFERROR(VLOOKUP(AF$1&amp;$B126,'Score Data Entry'!$L:$M,2,FALSE),"")</f>
        <v/>
      </c>
      <c r="AG126" s="86" t="str">
        <f>IFERROR(VLOOKUP(AG$1&amp;$B126,'Score Data Entry'!$L:$M,2,FALSE),"")</f>
        <v/>
      </c>
      <c r="AH126" s="86" t="str">
        <f>IFERROR(VLOOKUP(AH$1&amp;$B126,'Score Data Entry'!$L:$M,2,FALSE),"")</f>
        <v/>
      </c>
      <c r="AI126" s="83">
        <v>0</v>
      </c>
      <c r="AJ126" s="83">
        <v>0</v>
      </c>
      <c r="AK126" s="83">
        <v>0</v>
      </c>
      <c r="AL126" s="83">
        <v>0</v>
      </c>
      <c r="AM126" s="83">
        <v>0</v>
      </c>
      <c r="AN126" s="83">
        <v>0</v>
      </c>
      <c r="AO126" s="83">
        <v>0</v>
      </c>
      <c r="AP126" s="83">
        <v>0</v>
      </c>
      <c r="AQ126" s="84">
        <f t="shared" si="6"/>
        <v>0</v>
      </c>
      <c r="AR126" s="85">
        <f t="shared" si="7"/>
        <v>0</v>
      </c>
    </row>
    <row r="127" spans="1:44" ht="15.6" x14ac:dyDescent="0.3">
      <c r="A127" s="91" t="s">
        <v>328</v>
      </c>
      <c r="B127" s="93" t="s">
        <v>464</v>
      </c>
      <c r="C127" s="86" t="str">
        <f>IFERROR(VLOOKUP(C$1&amp;$B127,'Score Data Entry'!$L:$M,2,FALSE),"")</f>
        <v/>
      </c>
      <c r="D127" s="86" t="str">
        <f>IFERROR(VLOOKUP(D$1&amp;$B127,'Score Data Entry'!$L:$M,2,FALSE),"")</f>
        <v/>
      </c>
      <c r="E127" s="86" t="str">
        <f>IFERROR(VLOOKUP(E$1&amp;$B127,'Score Data Entry'!$L:$M,2,FALSE),"")</f>
        <v/>
      </c>
      <c r="F127" s="86" t="str">
        <f>IFERROR(VLOOKUP(F$1&amp;$B127,'Score Data Entry'!$L:$M,2,FALSE),"")</f>
        <v/>
      </c>
      <c r="G127" s="86" t="str">
        <f>IFERROR(VLOOKUP(G$1&amp;$B127,'Score Data Entry'!$L:$M,2,FALSE),"")</f>
        <v/>
      </c>
      <c r="H127" s="86" t="str">
        <f>IFERROR(VLOOKUP(H$1&amp;$B127,'Score Data Entry'!$L:$M,2,FALSE),"")</f>
        <v/>
      </c>
      <c r="I127" s="86" t="str">
        <f>IFERROR(VLOOKUP(I$1&amp;$B127,'Score Data Entry'!$L:$M,2,FALSE),"")</f>
        <v/>
      </c>
      <c r="J127" s="86" t="str">
        <f>IFERROR(VLOOKUP(J$1&amp;$B127,'Score Data Entry'!$L:$M,2,FALSE),"")</f>
        <v/>
      </c>
      <c r="K127" s="86" t="str">
        <f>IFERROR(VLOOKUP(K$1&amp;$B127,'Score Data Entry'!$L:$M,2,FALSE),"")</f>
        <v/>
      </c>
      <c r="L127" s="86" t="str">
        <f>IFERROR(VLOOKUP(L$1&amp;$B127,'Score Data Entry'!$L:$M,2,FALSE),"")</f>
        <v/>
      </c>
      <c r="M127" s="86" t="str">
        <f>IFERROR(VLOOKUP(M$1&amp;$B127,'Score Data Entry'!$L:$M,2,FALSE),"")</f>
        <v/>
      </c>
      <c r="N127" s="86" t="str">
        <f>IFERROR(VLOOKUP(N$1&amp;$B127,'Score Data Entry'!$L:$M,2,FALSE),"")</f>
        <v/>
      </c>
      <c r="O127" s="86" t="str">
        <f>IFERROR(VLOOKUP(O$1&amp;$B127,'Score Data Entry'!$L:$M,2,FALSE),"")</f>
        <v/>
      </c>
      <c r="P127" s="86" t="str">
        <f>IFERROR(VLOOKUP(P$1&amp;$B127,'Score Data Entry'!$L:$M,2,FALSE),"")</f>
        <v/>
      </c>
      <c r="Q127" s="86" t="str">
        <f>IFERROR(VLOOKUP(Q$1&amp;$B127,'Score Data Entry'!$L:$M,2,FALSE),"")</f>
        <v/>
      </c>
      <c r="R127" s="86" t="str">
        <f>IFERROR(VLOOKUP(R$1&amp;$B127,'Score Data Entry'!$L:$M,2,FALSE),"")</f>
        <v/>
      </c>
      <c r="S127" s="86" t="str">
        <f>IFERROR(VLOOKUP(S$1&amp;$B127,'Score Data Entry'!$L:$M,2,FALSE),"")</f>
        <v/>
      </c>
      <c r="T127" s="86" t="str">
        <f>IFERROR(VLOOKUP(T$1&amp;$B127,'Score Data Entry'!$L:$M,2,FALSE),"")</f>
        <v/>
      </c>
      <c r="U127" s="86" t="str">
        <f>IFERROR(VLOOKUP(U$1&amp;$B127,'Score Data Entry'!$L:$M,2,FALSE),"")</f>
        <v/>
      </c>
      <c r="V127" s="86" t="str">
        <f>IFERROR(VLOOKUP(V$1&amp;$B127,'Score Data Entry'!$L:$M,2,FALSE),"")</f>
        <v/>
      </c>
      <c r="W127" s="86" t="str">
        <f>IFERROR(VLOOKUP(W$1&amp;$B127,'Score Data Entry'!$L:$M,2,FALSE),"")</f>
        <v/>
      </c>
      <c r="X127" s="86" t="str">
        <f>IFERROR(VLOOKUP(X$1&amp;$B127,'Score Data Entry'!$L:$M,2,FALSE),"")</f>
        <v/>
      </c>
      <c r="Y127" s="86" t="str">
        <f>IFERROR(VLOOKUP(Y$1&amp;$B127,'Score Data Entry'!$L:$M,2,FALSE),"")</f>
        <v/>
      </c>
      <c r="Z127" s="86" t="str">
        <f>IFERROR(VLOOKUP(Z$1&amp;$B127,'Score Data Entry'!$L:$M,2,FALSE),"")</f>
        <v/>
      </c>
      <c r="AA127" s="86" t="str">
        <f>IFERROR(VLOOKUP(AA$1&amp;$B127,'Score Data Entry'!$L:$M,2,FALSE),"")</f>
        <v/>
      </c>
      <c r="AB127" s="86" t="str">
        <f>IFERROR(VLOOKUP(AB$1&amp;$B127,'Score Data Entry'!$L:$M,2,FALSE),"")</f>
        <v/>
      </c>
      <c r="AC127" s="86" t="str">
        <f>IFERROR(VLOOKUP(AC$1&amp;$B127,'Score Data Entry'!$L:$M,2,FALSE),"")</f>
        <v/>
      </c>
      <c r="AD127" s="86" t="str">
        <f>IFERROR(VLOOKUP(AD$1&amp;$B127,'Score Data Entry'!$L:$M,2,FALSE),"")</f>
        <v/>
      </c>
      <c r="AE127" s="86" t="str">
        <f>IFERROR(VLOOKUP(AE$1&amp;$B127,'Score Data Entry'!$L:$M,2,FALSE),"")</f>
        <v/>
      </c>
      <c r="AF127" s="86" t="str">
        <f>IFERROR(VLOOKUP(AF$1&amp;$B127,'Score Data Entry'!$L:$M,2,FALSE),"")</f>
        <v/>
      </c>
      <c r="AG127" s="86" t="str">
        <f>IFERROR(VLOOKUP(AG$1&amp;$B127,'Score Data Entry'!$L:$M,2,FALSE),"")</f>
        <v/>
      </c>
      <c r="AH127" s="86" t="str">
        <f>IFERROR(VLOOKUP(AH$1&amp;$B127,'Score Data Entry'!$L:$M,2,FALSE),"")</f>
        <v/>
      </c>
      <c r="AI127" s="83">
        <v>0</v>
      </c>
      <c r="AJ127" s="83">
        <v>0</v>
      </c>
      <c r="AK127" s="83">
        <v>0</v>
      </c>
      <c r="AL127" s="83">
        <v>0</v>
      </c>
      <c r="AM127" s="83">
        <v>0</v>
      </c>
      <c r="AN127" s="83">
        <v>0</v>
      </c>
      <c r="AO127" s="83">
        <v>0</v>
      </c>
      <c r="AP127" s="83">
        <v>0</v>
      </c>
      <c r="AQ127" s="84">
        <f t="shared" si="6"/>
        <v>0</v>
      </c>
      <c r="AR127" s="85">
        <f t="shared" si="7"/>
        <v>0</v>
      </c>
    </row>
    <row r="128" spans="1:44" ht="15.6" x14ac:dyDescent="0.3">
      <c r="A128" s="91" t="s">
        <v>329</v>
      </c>
      <c r="B128" s="93" t="s">
        <v>465</v>
      </c>
      <c r="C128" s="86" t="str">
        <f>IFERROR(VLOOKUP(C$1&amp;$B128,'Score Data Entry'!$L:$M,2,FALSE),"")</f>
        <v/>
      </c>
      <c r="D128" s="86" t="str">
        <f>IFERROR(VLOOKUP(D$1&amp;$B128,'Score Data Entry'!$L:$M,2,FALSE),"")</f>
        <v/>
      </c>
      <c r="E128" s="86" t="str">
        <f>IFERROR(VLOOKUP(E$1&amp;$B128,'Score Data Entry'!$L:$M,2,FALSE),"")</f>
        <v/>
      </c>
      <c r="F128" s="86" t="str">
        <f>IFERROR(VLOOKUP(F$1&amp;$B128,'Score Data Entry'!$L:$M,2,FALSE),"")</f>
        <v/>
      </c>
      <c r="G128" s="86" t="str">
        <f>IFERROR(VLOOKUP(G$1&amp;$B128,'Score Data Entry'!$L:$M,2,FALSE),"")</f>
        <v/>
      </c>
      <c r="H128" s="86" t="str">
        <f>IFERROR(VLOOKUP(H$1&amp;$B128,'Score Data Entry'!$L:$M,2,FALSE),"")</f>
        <v/>
      </c>
      <c r="I128" s="86" t="str">
        <f>IFERROR(VLOOKUP(I$1&amp;$B128,'Score Data Entry'!$L:$M,2,FALSE),"")</f>
        <v/>
      </c>
      <c r="J128" s="86" t="str">
        <f>IFERROR(VLOOKUP(J$1&amp;$B128,'Score Data Entry'!$L:$M,2,FALSE),"")</f>
        <v/>
      </c>
      <c r="K128" s="86" t="str">
        <f>IFERROR(VLOOKUP(K$1&amp;$B128,'Score Data Entry'!$L:$M,2,FALSE),"")</f>
        <v/>
      </c>
      <c r="L128" s="86" t="str">
        <f>IFERROR(VLOOKUP(L$1&amp;$B128,'Score Data Entry'!$L:$M,2,FALSE),"")</f>
        <v/>
      </c>
      <c r="M128" s="86" t="str">
        <f>IFERROR(VLOOKUP(M$1&amp;$B128,'Score Data Entry'!$L:$M,2,FALSE),"")</f>
        <v/>
      </c>
      <c r="N128" s="86" t="str">
        <f>IFERROR(VLOOKUP(N$1&amp;$B128,'Score Data Entry'!$L:$M,2,FALSE),"")</f>
        <v/>
      </c>
      <c r="O128" s="86" t="str">
        <f>IFERROR(VLOOKUP(O$1&amp;$B128,'Score Data Entry'!$L:$M,2,FALSE),"")</f>
        <v/>
      </c>
      <c r="P128" s="86" t="str">
        <f>IFERROR(VLOOKUP(P$1&amp;$B128,'Score Data Entry'!$L:$M,2,FALSE),"")</f>
        <v/>
      </c>
      <c r="Q128" s="86" t="str">
        <f>IFERROR(VLOOKUP(Q$1&amp;$B128,'Score Data Entry'!$L:$M,2,FALSE),"")</f>
        <v/>
      </c>
      <c r="R128" s="86" t="str">
        <f>IFERROR(VLOOKUP(R$1&amp;$B128,'Score Data Entry'!$L:$M,2,FALSE),"")</f>
        <v/>
      </c>
      <c r="S128" s="86" t="str">
        <f>IFERROR(VLOOKUP(S$1&amp;$B128,'Score Data Entry'!$L:$M,2,FALSE),"")</f>
        <v/>
      </c>
      <c r="T128" s="86" t="str">
        <f>IFERROR(VLOOKUP(T$1&amp;$B128,'Score Data Entry'!$L:$M,2,FALSE),"")</f>
        <v/>
      </c>
      <c r="U128" s="86" t="str">
        <f>IFERROR(VLOOKUP(U$1&amp;$B128,'Score Data Entry'!$L:$M,2,FALSE),"")</f>
        <v/>
      </c>
      <c r="V128" s="86" t="str">
        <f>IFERROR(VLOOKUP(V$1&amp;$B128,'Score Data Entry'!$L:$M,2,FALSE),"")</f>
        <v/>
      </c>
      <c r="W128" s="86" t="str">
        <f>IFERROR(VLOOKUP(W$1&amp;$B128,'Score Data Entry'!$L:$M,2,FALSE),"")</f>
        <v/>
      </c>
      <c r="X128" s="86" t="str">
        <f>IFERROR(VLOOKUP(X$1&amp;$B128,'Score Data Entry'!$L:$M,2,FALSE),"")</f>
        <v/>
      </c>
      <c r="Y128" s="86" t="str">
        <f>IFERROR(VLOOKUP(Y$1&amp;$B128,'Score Data Entry'!$L:$M,2,FALSE),"")</f>
        <v/>
      </c>
      <c r="Z128" s="86" t="str">
        <f>IFERROR(VLOOKUP(Z$1&amp;$B128,'Score Data Entry'!$L:$M,2,FALSE),"")</f>
        <v/>
      </c>
      <c r="AA128" s="86" t="str">
        <f>IFERROR(VLOOKUP(AA$1&amp;$B128,'Score Data Entry'!$L:$M,2,FALSE),"")</f>
        <v/>
      </c>
      <c r="AB128" s="86" t="str">
        <f>IFERROR(VLOOKUP(AB$1&amp;$B128,'Score Data Entry'!$L:$M,2,FALSE),"")</f>
        <v/>
      </c>
      <c r="AC128" s="86" t="str">
        <f>IFERROR(VLOOKUP(AC$1&amp;$B128,'Score Data Entry'!$L:$M,2,FALSE),"")</f>
        <v/>
      </c>
      <c r="AD128" s="86" t="str">
        <f>IFERROR(VLOOKUP(AD$1&amp;$B128,'Score Data Entry'!$L:$M,2,FALSE),"")</f>
        <v/>
      </c>
      <c r="AE128" s="86" t="str">
        <f>IFERROR(VLOOKUP(AE$1&amp;$B128,'Score Data Entry'!$L:$M,2,FALSE),"")</f>
        <v/>
      </c>
      <c r="AF128" s="86" t="str">
        <f>IFERROR(VLOOKUP(AF$1&amp;$B128,'Score Data Entry'!$L:$M,2,FALSE),"")</f>
        <v/>
      </c>
      <c r="AG128" s="86" t="str">
        <f>IFERROR(VLOOKUP(AG$1&amp;$B128,'Score Data Entry'!$L:$M,2,FALSE),"")</f>
        <v/>
      </c>
      <c r="AH128" s="86" t="str">
        <f>IFERROR(VLOOKUP(AH$1&amp;$B128,'Score Data Entry'!$L:$M,2,FALSE),"")</f>
        <v/>
      </c>
      <c r="AI128" s="83">
        <v>0</v>
      </c>
      <c r="AJ128" s="83">
        <v>0</v>
      </c>
      <c r="AK128" s="83">
        <v>0</v>
      </c>
      <c r="AL128" s="83">
        <v>0</v>
      </c>
      <c r="AM128" s="83">
        <v>0</v>
      </c>
      <c r="AN128" s="83">
        <v>0</v>
      </c>
      <c r="AO128" s="83">
        <v>0</v>
      </c>
      <c r="AP128" s="83">
        <v>0</v>
      </c>
      <c r="AQ128" s="84">
        <f t="shared" si="6"/>
        <v>0</v>
      </c>
      <c r="AR128" s="85">
        <f t="shared" si="7"/>
        <v>0</v>
      </c>
    </row>
    <row r="129" spans="1:44" ht="15.6" x14ac:dyDescent="0.3">
      <c r="A129" s="91" t="s">
        <v>330</v>
      </c>
      <c r="B129" s="93" t="s">
        <v>466</v>
      </c>
      <c r="C129" s="86" t="str">
        <f>IFERROR(VLOOKUP(C$1&amp;$B129,'Score Data Entry'!$L:$M,2,FALSE),"")</f>
        <v/>
      </c>
      <c r="D129" s="86" t="str">
        <f>IFERROR(VLOOKUP(D$1&amp;$B129,'Score Data Entry'!$L:$M,2,FALSE),"")</f>
        <v/>
      </c>
      <c r="E129" s="86" t="str">
        <f>IFERROR(VLOOKUP(E$1&amp;$B129,'Score Data Entry'!$L:$M,2,FALSE),"")</f>
        <v/>
      </c>
      <c r="F129" s="86" t="str">
        <f>IFERROR(VLOOKUP(F$1&amp;$B129,'Score Data Entry'!$L:$M,2,FALSE),"")</f>
        <v/>
      </c>
      <c r="G129" s="86" t="str">
        <f>IFERROR(VLOOKUP(G$1&amp;$B129,'Score Data Entry'!$L:$M,2,FALSE),"")</f>
        <v/>
      </c>
      <c r="H129" s="86" t="str">
        <f>IFERROR(VLOOKUP(H$1&amp;$B129,'Score Data Entry'!$L:$M,2,FALSE),"")</f>
        <v/>
      </c>
      <c r="I129" s="86" t="str">
        <f>IFERROR(VLOOKUP(I$1&amp;$B129,'Score Data Entry'!$L:$M,2,FALSE),"")</f>
        <v/>
      </c>
      <c r="J129" s="86" t="str">
        <f>IFERROR(VLOOKUP(J$1&amp;$B129,'Score Data Entry'!$L:$M,2,FALSE),"")</f>
        <v/>
      </c>
      <c r="K129" s="86" t="str">
        <f>IFERROR(VLOOKUP(K$1&amp;$B129,'Score Data Entry'!$L:$M,2,FALSE),"")</f>
        <v/>
      </c>
      <c r="L129" s="86" t="str">
        <f>IFERROR(VLOOKUP(L$1&amp;$B129,'Score Data Entry'!$L:$M,2,FALSE),"")</f>
        <v/>
      </c>
      <c r="M129" s="86" t="str">
        <f>IFERROR(VLOOKUP(M$1&amp;$B129,'Score Data Entry'!$L:$M,2,FALSE),"")</f>
        <v/>
      </c>
      <c r="N129" s="86" t="str">
        <f>IFERROR(VLOOKUP(N$1&amp;$B129,'Score Data Entry'!$L:$M,2,FALSE),"")</f>
        <v/>
      </c>
      <c r="O129" s="86" t="str">
        <f>IFERROR(VLOOKUP(O$1&amp;$B129,'Score Data Entry'!$L:$M,2,FALSE),"")</f>
        <v/>
      </c>
      <c r="P129" s="86" t="str">
        <f>IFERROR(VLOOKUP(P$1&amp;$B129,'Score Data Entry'!$L:$M,2,FALSE),"")</f>
        <v/>
      </c>
      <c r="Q129" s="86" t="str">
        <f>IFERROR(VLOOKUP(Q$1&amp;$B129,'Score Data Entry'!$L:$M,2,FALSE),"")</f>
        <v/>
      </c>
      <c r="R129" s="86" t="str">
        <f>IFERROR(VLOOKUP(R$1&amp;$B129,'Score Data Entry'!$L:$M,2,FALSE),"")</f>
        <v/>
      </c>
      <c r="S129" s="86" t="str">
        <f>IFERROR(VLOOKUP(S$1&amp;$B129,'Score Data Entry'!$L:$M,2,FALSE),"")</f>
        <v/>
      </c>
      <c r="T129" s="86" t="str">
        <f>IFERROR(VLOOKUP(T$1&amp;$B129,'Score Data Entry'!$L:$M,2,FALSE),"")</f>
        <v/>
      </c>
      <c r="U129" s="86" t="str">
        <f>IFERROR(VLOOKUP(U$1&amp;$B129,'Score Data Entry'!$L:$M,2,FALSE),"")</f>
        <v/>
      </c>
      <c r="V129" s="86" t="str">
        <f>IFERROR(VLOOKUP(V$1&amp;$B129,'Score Data Entry'!$L:$M,2,FALSE),"")</f>
        <v/>
      </c>
      <c r="W129" s="86" t="str">
        <f>IFERROR(VLOOKUP(W$1&amp;$B129,'Score Data Entry'!$L:$M,2,FALSE),"")</f>
        <v/>
      </c>
      <c r="X129" s="86" t="str">
        <f>IFERROR(VLOOKUP(X$1&amp;$B129,'Score Data Entry'!$L:$M,2,FALSE),"")</f>
        <v/>
      </c>
      <c r="Y129" s="86" t="str">
        <f>IFERROR(VLOOKUP(Y$1&amp;$B129,'Score Data Entry'!$L:$M,2,FALSE),"")</f>
        <v/>
      </c>
      <c r="Z129" s="86" t="str">
        <f>IFERROR(VLOOKUP(Z$1&amp;$B129,'Score Data Entry'!$L:$M,2,FALSE),"")</f>
        <v/>
      </c>
      <c r="AA129" s="86" t="str">
        <f>IFERROR(VLOOKUP(AA$1&amp;$B129,'Score Data Entry'!$L:$M,2,FALSE),"")</f>
        <v/>
      </c>
      <c r="AB129" s="86" t="str">
        <f>IFERROR(VLOOKUP(AB$1&amp;$B129,'Score Data Entry'!$L:$M,2,FALSE),"")</f>
        <v/>
      </c>
      <c r="AC129" s="86" t="str">
        <f>IFERROR(VLOOKUP(AC$1&amp;$B129,'Score Data Entry'!$L:$M,2,FALSE),"")</f>
        <v/>
      </c>
      <c r="AD129" s="86" t="str">
        <f>IFERROR(VLOOKUP(AD$1&amp;$B129,'Score Data Entry'!$L:$M,2,FALSE),"")</f>
        <v/>
      </c>
      <c r="AE129" s="86" t="str">
        <f>IFERROR(VLOOKUP(AE$1&amp;$B129,'Score Data Entry'!$L:$M,2,FALSE),"")</f>
        <v/>
      </c>
      <c r="AF129" s="86" t="str">
        <f>IFERROR(VLOOKUP(AF$1&amp;$B129,'Score Data Entry'!$L:$M,2,FALSE),"")</f>
        <v/>
      </c>
      <c r="AG129" s="86" t="str">
        <f>IFERROR(VLOOKUP(AG$1&amp;$B129,'Score Data Entry'!$L:$M,2,FALSE),"")</f>
        <v/>
      </c>
      <c r="AH129" s="86" t="str">
        <f>IFERROR(VLOOKUP(AH$1&amp;$B129,'Score Data Entry'!$L:$M,2,FALSE),"")</f>
        <v/>
      </c>
      <c r="AI129" s="83">
        <v>0</v>
      </c>
      <c r="AJ129" s="83">
        <v>0</v>
      </c>
      <c r="AK129" s="83">
        <v>0</v>
      </c>
      <c r="AL129" s="83">
        <v>0</v>
      </c>
      <c r="AM129" s="83">
        <v>0</v>
      </c>
      <c r="AN129" s="83">
        <v>0</v>
      </c>
      <c r="AO129" s="83">
        <v>0</v>
      </c>
      <c r="AP129" s="83">
        <v>0</v>
      </c>
      <c r="AQ129" s="84">
        <f t="shared" si="6"/>
        <v>0</v>
      </c>
      <c r="AR129" s="85">
        <f t="shared" si="7"/>
        <v>0</v>
      </c>
    </row>
    <row r="130" spans="1:44" ht="15.6" x14ac:dyDescent="0.3">
      <c r="A130" s="91" t="s">
        <v>331</v>
      </c>
      <c r="B130" s="93" t="s">
        <v>467</v>
      </c>
      <c r="C130" s="86" t="str">
        <f>IFERROR(VLOOKUP(C$1&amp;$B130,'Score Data Entry'!$L:$M,2,FALSE),"")</f>
        <v/>
      </c>
      <c r="D130" s="86" t="str">
        <f>IFERROR(VLOOKUP(D$1&amp;$B130,'Score Data Entry'!$L:$M,2,FALSE),"")</f>
        <v/>
      </c>
      <c r="E130" s="86" t="str">
        <f>IFERROR(VLOOKUP(E$1&amp;$B130,'Score Data Entry'!$L:$M,2,FALSE),"")</f>
        <v/>
      </c>
      <c r="F130" s="86" t="str">
        <f>IFERROR(VLOOKUP(F$1&amp;$B130,'Score Data Entry'!$L:$M,2,FALSE),"")</f>
        <v/>
      </c>
      <c r="G130" s="86" t="str">
        <f>IFERROR(VLOOKUP(G$1&amp;$B130,'Score Data Entry'!$L:$M,2,FALSE),"")</f>
        <v/>
      </c>
      <c r="H130" s="86" t="str">
        <f>IFERROR(VLOOKUP(H$1&amp;$B130,'Score Data Entry'!$L:$M,2,FALSE),"")</f>
        <v/>
      </c>
      <c r="I130" s="86" t="str">
        <f>IFERROR(VLOOKUP(I$1&amp;$B130,'Score Data Entry'!$L:$M,2,FALSE),"")</f>
        <v/>
      </c>
      <c r="J130" s="86" t="str">
        <f>IFERROR(VLOOKUP(J$1&amp;$B130,'Score Data Entry'!$L:$M,2,FALSE),"")</f>
        <v/>
      </c>
      <c r="K130" s="86" t="str">
        <f>IFERROR(VLOOKUP(K$1&amp;$B130,'Score Data Entry'!$L:$M,2,FALSE),"")</f>
        <v/>
      </c>
      <c r="L130" s="86" t="str">
        <f>IFERROR(VLOOKUP(L$1&amp;$B130,'Score Data Entry'!$L:$M,2,FALSE),"")</f>
        <v/>
      </c>
      <c r="M130" s="86" t="str">
        <f>IFERROR(VLOOKUP(M$1&amp;$B130,'Score Data Entry'!$L:$M,2,FALSE),"")</f>
        <v/>
      </c>
      <c r="N130" s="86" t="str">
        <f>IFERROR(VLOOKUP(N$1&amp;$B130,'Score Data Entry'!$L:$M,2,FALSE),"")</f>
        <v/>
      </c>
      <c r="O130" s="86" t="str">
        <f>IFERROR(VLOOKUP(O$1&amp;$B130,'Score Data Entry'!$L:$M,2,FALSE),"")</f>
        <v/>
      </c>
      <c r="P130" s="86" t="str">
        <f>IFERROR(VLOOKUP(P$1&amp;$B130,'Score Data Entry'!$L:$M,2,FALSE),"")</f>
        <v/>
      </c>
      <c r="Q130" s="86" t="str">
        <f>IFERROR(VLOOKUP(Q$1&amp;$B130,'Score Data Entry'!$L:$M,2,FALSE),"")</f>
        <v/>
      </c>
      <c r="R130" s="86" t="str">
        <f>IFERROR(VLOOKUP(R$1&amp;$B130,'Score Data Entry'!$L:$M,2,FALSE),"")</f>
        <v/>
      </c>
      <c r="S130" s="86" t="str">
        <f>IFERROR(VLOOKUP(S$1&amp;$B130,'Score Data Entry'!$L:$M,2,FALSE),"")</f>
        <v/>
      </c>
      <c r="T130" s="86" t="str">
        <f>IFERROR(VLOOKUP(T$1&amp;$B130,'Score Data Entry'!$L:$M,2,FALSE),"")</f>
        <v/>
      </c>
      <c r="U130" s="86" t="str">
        <f>IFERROR(VLOOKUP(U$1&amp;$B130,'Score Data Entry'!$L:$M,2,FALSE),"")</f>
        <v/>
      </c>
      <c r="V130" s="86" t="str">
        <f>IFERROR(VLOOKUP(V$1&amp;$B130,'Score Data Entry'!$L:$M,2,FALSE),"")</f>
        <v/>
      </c>
      <c r="W130" s="86" t="str">
        <f>IFERROR(VLOOKUP(W$1&amp;$B130,'Score Data Entry'!$L:$M,2,FALSE),"")</f>
        <v/>
      </c>
      <c r="X130" s="86" t="str">
        <f>IFERROR(VLOOKUP(X$1&amp;$B130,'Score Data Entry'!$L:$M,2,FALSE),"")</f>
        <v/>
      </c>
      <c r="Y130" s="86" t="str">
        <f>IFERROR(VLOOKUP(Y$1&amp;$B130,'Score Data Entry'!$L:$M,2,FALSE),"")</f>
        <v/>
      </c>
      <c r="Z130" s="86" t="str">
        <f>IFERROR(VLOOKUP(Z$1&amp;$B130,'Score Data Entry'!$L:$M,2,FALSE),"")</f>
        <v/>
      </c>
      <c r="AA130" s="86" t="str">
        <f>IFERROR(VLOOKUP(AA$1&amp;$B130,'Score Data Entry'!$L:$M,2,FALSE),"")</f>
        <v/>
      </c>
      <c r="AB130" s="86" t="str">
        <f>IFERROR(VLOOKUP(AB$1&amp;$B130,'Score Data Entry'!$L:$M,2,FALSE),"")</f>
        <v/>
      </c>
      <c r="AC130" s="86" t="str">
        <f>IFERROR(VLOOKUP(AC$1&amp;$B130,'Score Data Entry'!$L:$M,2,FALSE),"")</f>
        <v/>
      </c>
      <c r="AD130" s="86" t="str">
        <f>IFERROR(VLOOKUP(AD$1&amp;$B130,'Score Data Entry'!$L:$M,2,FALSE),"")</f>
        <v/>
      </c>
      <c r="AE130" s="86" t="str">
        <f>IFERROR(VLOOKUP(AE$1&amp;$B130,'Score Data Entry'!$L:$M,2,FALSE),"")</f>
        <v/>
      </c>
      <c r="AF130" s="86" t="str">
        <f>IFERROR(VLOOKUP(AF$1&amp;$B130,'Score Data Entry'!$L:$M,2,FALSE),"")</f>
        <v/>
      </c>
      <c r="AG130" s="86" t="str">
        <f>IFERROR(VLOOKUP(AG$1&amp;$B130,'Score Data Entry'!$L:$M,2,FALSE),"")</f>
        <v/>
      </c>
      <c r="AH130" s="86" t="str">
        <f>IFERROR(VLOOKUP(AH$1&amp;$B130,'Score Data Entry'!$L:$M,2,FALSE),"")</f>
        <v/>
      </c>
      <c r="AI130" s="83">
        <v>0</v>
      </c>
      <c r="AJ130" s="83">
        <v>0</v>
      </c>
      <c r="AK130" s="83">
        <v>0</v>
      </c>
      <c r="AL130" s="83">
        <v>0</v>
      </c>
      <c r="AM130" s="83">
        <v>0</v>
      </c>
      <c r="AN130" s="83">
        <v>0</v>
      </c>
      <c r="AO130" s="83">
        <v>0</v>
      </c>
      <c r="AP130" s="83">
        <v>0</v>
      </c>
      <c r="AQ130" s="84">
        <f t="shared" ref="AQ130:AQ161" si="8">SUMIF(C130:AH130,"&lt;&gt;#N/A")</f>
        <v>0</v>
      </c>
      <c r="AR130" s="85">
        <f t="shared" ref="AR130:AR161" si="9">LARGE(C130:AP130,1)+LARGE(C130:AP130,2)+LARGE(C130:AP130,3)+LARGE(C130:AP130,4)+LARGE(C130:AP130,5)+LARGE(C130:AP130,6)+LARGE(C130:AP130,7)+LARGE(C130:AP130,8)</f>
        <v>0</v>
      </c>
    </row>
    <row r="131" spans="1:44" ht="15.6" x14ac:dyDescent="0.3">
      <c r="A131" s="91" t="s">
        <v>332</v>
      </c>
      <c r="B131" s="93" t="s">
        <v>468</v>
      </c>
      <c r="C131" s="86" t="str">
        <f>IFERROR(VLOOKUP(C$1&amp;$B131,'Score Data Entry'!$L:$M,2,FALSE),"")</f>
        <v/>
      </c>
      <c r="D131" s="86" t="str">
        <f>IFERROR(VLOOKUP(D$1&amp;$B131,'Score Data Entry'!$L:$M,2,FALSE),"")</f>
        <v/>
      </c>
      <c r="E131" s="86" t="str">
        <f>IFERROR(VLOOKUP(E$1&amp;$B131,'Score Data Entry'!$L:$M,2,FALSE),"")</f>
        <v/>
      </c>
      <c r="F131" s="86" t="str">
        <f>IFERROR(VLOOKUP(F$1&amp;$B131,'Score Data Entry'!$L:$M,2,FALSE),"")</f>
        <v/>
      </c>
      <c r="G131" s="86" t="str">
        <f>IFERROR(VLOOKUP(G$1&amp;$B131,'Score Data Entry'!$L:$M,2,FALSE),"")</f>
        <v/>
      </c>
      <c r="H131" s="86" t="str">
        <f>IFERROR(VLOOKUP(H$1&amp;$B131,'Score Data Entry'!$L:$M,2,FALSE),"")</f>
        <v/>
      </c>
      <c r="I131" s="86" t="str">
        <f>IFERROR(VLOOKUP(I$1&amp;$B131,'Score Data Entry'!$L:$M,2,FALSE),"")</f>
        <v/>
      </c>
      <c r="J131" s="86" t="str">
        <f>IFERROR(VLOOKUP(J$1&amp;$B131,'Score Data Entry'!$L:$M,2,FALSE),"")</f>
        <v/>
      </c>
      <c r="K131" s="86" t="str">
        <f>IFERROR(VLOOKUP(K$1&amp;$B131,'Score Data Entry'!$L:$M,2,FALSE),"")</f>
        <v/>
      </c>
      <c r="L131" s="86" t="str">
        <f>IFERROR(VLOOKUP(L$1&amp;$B131,'Score Data Entry'!$L:$M,2,FALSE),"")</f>
        <v/>
      </c>
      <c r="M131" s="86" t="str">
        <f>IFERROR(VLOOKUP(M$1&amp;$B131,'Score Data Entry'!$L:$M,2,FALSE),"")</f>
        <v/>
      </c>
      <c r="N131" s="86" t="str">
        <f>IFERROR(VLOOKUP(N$1&amp;$B131,'Score Data Entry'!$L:$M,2,FALSE),"")</f>
        <v/>
      </c>
      <c r="O131" s="86" t="str">
        <f>IFERROR(VLOOKUP(O$1&amp;$B131,'Score Data Entry'!$L:$M,2,FALSE),"")</f>
        <v/>
      </c>
      <c r="P131" s="86" t="str">
        <f>IFERROR(VLOOKUP(P$1&amp;$B131,'Score Data Entry'!$L:$M,2,FALSE),"")</f>
        <v/>
      </c>
      <c r="Q131" s="86" t="str">
        <f>IFERROR(VLOOKUP(Q$1&amp;$B131,'Score Data Entry'!$L:$M,2,FALSE),"")</f>
        <v/>
      </c>
      <c r="R131" s="86" t="str">
        <f>IFERROR(VLOOKUP(R$1&amp;$B131,'Score Data Entry'!$L:$M,2,FALSE),"")</f>
        <v/>
      </c>
      <c r="S131" s="86" t="str">
        <f>IFERROR(VLOOKUP(S$1&amp;$B131,'Score Data Entry'!$L:$M,2,FALSE),"")</f>
        <v/>
      </c>
      <c r="T131" s="86" t="str">
        <f>IFERROR(VLOOKUP(T$1&amp;$B131,'Score Data Entry'!$L:$M,2,FALSE),"")</f>
        <v/>
      </c>
      <c r="U131" s="86" t="str">
        <f>IFERROR(VLOOKUP(U$1&amp;$B131,'Score Data Entry'!$L:$M,2,FALSE),"")</f>
        <v/>
      </c>
      <c r="V131" s="86" t="str">
        <f>IFERROR(VLOOKUP(V$1&amp;$B131,'Score Data Entry'!$L:$M,2,FALSE),"")</f>
        <v/>
      </c>
      <c r="W131" s="86" t="str">
        <f>IFERROR(VLOOKUP(W$1&amp;$B131,'Score Data Entry'!$L:$M,2,FALSE),"")</f>
        <v/>
      </c>
      <c r="X131" s="86" t="str">
        <f>IFERROR(VLOOKUP(X$1&amp;$B131,'Score Data Entry'!$L:$M,2,FALSE),"")</f>
        <v/>
      </c>
      <c r="Y131" s="86" t="str">
        <f>IFERROR(VLOOKUP(Y$1&amp;$B131,'Score Data Entry'!$L:$M,2,FALSE),"")</f>
        <v/>
      </c>
      <c r="Z131" s="86" t="str">
        <f>IFERROR(VLOOKUP(Z$1&amp;$B131,'Score Data Entry'!$L:$M,2,FALSE),"")</f>
        <v/>
      </c>
      <c r="AA131" s="86" t="str">
        <f>IFERROR(VLOOKUP(AA$1&amp;$B131,'Score Data Entry'!$L:$M,2,FALSE),"")</f>
        <v/>
      </c>
      <c r="AB131" s="86" t="str">
        <f>IFERROR(VLOOKUP(AB$1&amp;$B131,'Score Data Entry'!$L:$M,2,FALSE),"")</f>
        <v/>
      </c>
      <c r="AC131" s="86" t="str">
        <f>IFERROR(VLOOKUP(AC$1&amp;$B131,'Score Data Entry'!$L:$M,2,FALSE),"")</f>
        <v/>
      </c>
      <c r="AD131" s="86" t="str">
        <f>IFERROR(VLOOKUP(AD$1&amp;$B131,'Score Data Entry'!$L:$M,2,FALSE),"")</f>
        <v/>
      </c>
      <c r="AE131" s="86" t="str">
        <f>IFERROR(VLOOKUP(AE$1&amp;$B131,'Score Data Entry'!$L:$M,2,FALSE),"")</f>
        <v/>
      </c>
      <c r="AF131" s="86" t="str">
        <f>IFERROR(VLOOKUP(AF$1&amp;$B131,'Score Data Entry'!$L:$M,2,FALSE),"")</f>
        <v/>
      </c>
      <c r="AG131" s="86" t="str">
        <f>IFERROR(VLOOKUP(AG$1&amp;$B131,'Score Data Entry'!$L:$M,2,FALSE),"")</f>
        <v/>
      </c>
      <c r="AH131" s="86" t="str">
        <f>IFERROR(VLOOKUP(AH$1&amp;$B131,'Score Data Entry'!$L:$M,2,FALSE),"")</f>
        <v/>
      </c>
      <c r="AI131" s="83">
        <v>0</v>
      </c>
      <c r="AJ131" s="83">
        <v>0</v>
      </c>
      <c r="AK131" s="83">
        <v>0</v>
      </c>
      <c r="AL131" s="83">
        <v>0</v>
      </c>
      <c r="AM131" s="83">
        <v>0</v>
      </c>
      <c r="AN131" s="83">
        <v>0</v>
      </c>
      <c r="AO131" s="83">
        <v>0</v>
      </c>
      <c r="AP131" s="83">
        <v>0</v>
      </c>
      <c r="AQ131" s="84">
        <f t="shared" si="8"/>
        <v>0</v>
      </c>
      <c r="AR131" s="85">
        <f t="shared" si="9"/>
        <v>0</v>
      </c>
    </row>
    <row r="132" spans="1:44" ht="15.6" x14ac:dyDescent="0.3">
      <c r="A132" s="91" t="s">
        <v>333</v>
      </c>
      <c r="B132" s="93" t="s">
        <v>470</v>
      </c>
      <c r="C132" s="86" t="str">
        <f>IFERROR(VLOOKUP(C$1&amp;$B132,'Score Data Entry'!$L:$M,2,FALSE),"")</f>
        <v/>
      </c>
      <c r="D132" s="86" t="str">
        <f>IFERROR(VLOOKUP(D$1&amp;$B132,'Score Data Entry'!$L:$M,2,FALSE),"")</f>
        <v/>
      </c>
      <c r="E132" s="86" t="str">
        <f>IFERROR(VLOOKUP(E$1&amp;$B132,'Score Data Entry'!$L:$M,2,FALSE),"")</f>
        <v/>
      </c>
      <c r="F132" s="86" t="str">
        <f>IFERROR(VLOOKUP(F$1&amp;$B132,'Score Data Entry'!$L:$M,2,FALSE),"")</f>
        <v/>
      </c>
      <c r="G132" s="86" t="str">
        <f>IFERROR(VLOOKUP(G$1&amp;$B132,'Score Data Entry'!$L:$M,2,FALSE),"")</f>
        <v/>
      </c>
      <c r="H132" s="86" t="str">
        <f>IFERROR(VLOOKUP(H$1&amp;$B132,'Score Data Entry'!$L:$M,2,FALSE),"")</f>
        <v/>
      </c>
      <c r="I132" s="86" t="str">
        <f>IFERROR(VLOOKUP(I$1&amp;$B132,'Score Data Entry'!$L:$M,2,FALSE),"")</f>
        <v/>
      </c>
      <c r="J132" s="86" t="str">
        <f>IFERROR(VLOOKUP(J$1&amp;$B132,'Score Data Entry'!$L:$M,2,FALSE),"")</f>
        <v/>
      </c>
      <c r="K132" s="86" t="str">
        <f>IFERROR(VLOOKUP(K$1&amp;$B132,'Score Data Entry'!$L:$M,2,FALSE),"")</f>
        <v/>
      </c>
      <c r="L132" s="86" t="str">
        <f>IFERROR(VLOOKUP(L$1&amp;$B132,'Score Data Entry'!$L:$M,2,FALSE),"")</f>
        <v/>
      </c>
      <c r="M132" s="86" t="str">
        <f>IFERROR(VLOOKUP(M$1&amp;$B132,'Score Data Entry'!$L:$M,2,FALSE),"")</f>
        <v/>
      </c>
      <c r="N132" s="86" t="str">
        <f>IFERROR(VLOOKUP(N$1&amp;$B132,'Score Data Entry'!$L:$M,2,FALSE),"")</f>
        <v/>
      </c>
      <c r="O132" s="86" t="str">
        <f>IFERROR(VLOOKUP(O$1&amp;$B132,'Score Data Entry'!$L:$M,2,FALSE),"")</f>
        <v/>
      </c>
      <c r="P132" s="86" t="str">
        <f>IFERROR(VLOOKUP(P$1&amp;$B132,'Score Data Entry'!$L:$M,2,FALSE),"")</f>
        <v/>
      </c>
      <c r="Q132" s="86" t="str">
        <f>IFERROR(VLOOKUP(Q$1&amp;$B132,'Score Data Entry'!$L:$M,2,FALSE),"")</f>
        <v/>
      </c>
      <c r="R132" s="86" t="str">
        <f>IFERROR(VLOOKUP(R$1&amp;$B132,'Score Data Entry'!$L:$M,2,FALSE),"")</f>
        <v/>
      </c>
      <c r="S132" s="86" t="str">
        <f>IFERROR(VLOOKUP(S$1&amp;$B132,'Score Data Entry'!$L:$M,2,FALSE),"")</f>
        <v/>
      </c>
      <c r="T132" s="86" t="str">
        <f>IFERROR(VLOOKUP(T$1&amp;$B132,'Score Data Entry'!$L:$M,2,FALSE),"")</f>
        <v/>
      </c>
      <c r="U132" s="86" t="str">
        <f>IFERROR(VLOOKUP(U$1&amp;$B132,'Score Data Entry'!$L:$M,2,FALSE),"")</f>
        <v/>
      </c>
      <c r="V132" s="86" t="str">
        <f>IFERROR(VLOOKUP(V$1&amp;$B132,'Score Data Entry'!$L:$M,2,FALSE),"")</f>
        <v/>
      </c>
      <c r="W132" s="86" t="str">
        <f>IFERROR(VLOOKUP(W$1&amp;$B132,'Score Data Entry'!$L:$M,2,FALSE),"")</f>
        <v/>
      </c>
      <c r="X132" s="86" t="str">
        <f>IFERROR(VLOOKUP(X$1&amp;$B132,'Score Data Entry'!$L:$M,2,FALSE),"")</f>
        <v/>
      </c>
      <c r="Y132" s="86" t="str">
        <f>IFERROR(VLOOKUP(Y$1&amp;$B132,'Score Data Entry'!$L:$M,2,FALSE),"")</f>
        <v/>
      </c>
      <c r="Z132" s="86" t="str">
        <f>IFERROR(VLOOKUP(Z$1&amp;$B132,'Score Data Entry'!$L:$M,2,FALSE),"")</f>
        <v/>
      </c>
      <c r="AA132" s="86" t="str">
        <f>IFERROR(VLOOKUP(AA$1&amp;$B132,'Score Data Entry'!$L:$M,2,FALSE),"")</f>
        <v/>
      </c>
      <c r="AB132" s="86" t="str">
        <f>IFERROR(VLOOKUP(AB$1&amp;$B132,'Score Data Entry'!$L:$M,2,FALSE),"")</f>
        <v/>
      </c>
      <c r="AC132" s="86" t="str">
        <f>IFERROR(VLOOKUP(AC$1&amp;$B132,'Score Data Entry'!$L:$M,2,FALSE),"")</f>
        <v/>
      </c>
      <c r="AD132" s="86" t="str">
        <f>IFERROR(VLOOKUP(AD$1&amp;$B132,'Score Data Entry'!$L:$M,2,FALSE),"")</f>
        <v/>
      </c>
      <c r="AE132" s="86" t="str">
        <f>IFERROR(VLOOKUP(AE$1&amp;$B132,'Score Data Entry'!$L:$M,2,FALSE),"")</f>
        <v/>
      </c>
      <c r="AF132" s="86" t="str">
        <f>IFERROR(VLOOKUP(AF$1&amp;$B132,'Score Data Entry'!$L:$M,2,FALSE),"")</f>
        <v/>
      </c>
      <c r="AG132" s="86" t="str">
        <f>IFERROR(VLOOKUP(AG$1&amp;$B132,'Score Data Entry'!$L:$M,2,FALSE),"")</f>
        <v/>
      </c>
      <c r="AH132" s="86" t="str">
        <f>IFERROR(VLOOKUP(AH$1&amp;$B132,'Score Data Entry'!$L:$M,2,FALSE),"")</f>
        <v/>
      </c>
      <c r="AI132" s="83">
        <v>0</v>
      </c>
      <c r="AJ132" s="83">
        <v>0</v>
      </c>
      <c r="AK132" s="83">
        <v>0</v>
      </c>
      <c r="AL132" s="83">
        <v>0</v>
      </c>
      <c r="AM132" s="83">
        <v>0</v>
      </c>
      <c r="AN132" s="83">
        <v>0</v>
      </c>
      <c r="AO132" s="83">
        <v>0</v>
      </c>
      <c r="AP132" s="83">
        <v>0</v>
      </c>
      <c r="AQ132" s="84">
        <f t="shared" si="8"/>
        <v>0</v>
      </c>
      <c r="AR132" s="85">
        <f t="shared" si="9"/>
        <v>0</v>
      </c>
    </row>
    <row r="133" spans="1:44" ht="15.6" x14ac:dyDescent="0.3">
      <c r="A133" s="91" t="s">
        <v>335</v>
      </c>
      <c r="B133" s="93" t="s">
        <v>472</v>
      </c>
      <c r="C133" s="86" t="str">
        <f>IFERROR(VLOOKUP(C$1&amp;$B133,'Score Data Entry'!$L:$M,2,FALSE),"")</f>
        <v/>
      </c>
      <c r="D133" s="86" t="str">
        <f>IFERROR(VLOOKUP(D$1&amp;$B133,'Score Data Entry'!$L:$M,2,FALSE),"")</f>
        <v/>
      </c>
      <c r="E133" s="86" t="str">
        <f>IFERROR(VLOOKUP(E$1&amp;$B133,'Score Data Entry'!$L:$M,2,FALSE),"")</f>
        <v/>
      </c>
      <c r="F133" s="86" t="str">
        <f>IFERROR(VLOOKUP(F$1&amp;$B133,'Score Data Entry'!$L:$M,2,FALSE),"")</f>
        <v/>
      </c>
      <c r="G133" s="86" t="str">
        <f>IFERROR(VLOOKUP(G$1&amp;$B133,'Score Data Entry'!$L:$M,2,FALSE),"")</f>
        <v/>
      </c>
      <c r="H133" s="86" t="str">
        <f>IFERROR(VLOOKUP(H$1&amp;$B133,'Score Data Entry'!$L:$M,2,FALSE),"")</f>
        <v/>
      </c>
      <c r="I133" s="86" t="str">
        <f>IFERROR(VLOOKUP(I$1&amp;$B133,'Score Data Entry'!$L:$M,2,FALSE),"")</f>
        <v/>
      </c>
      <c r="J133" s="86" t="str">
        <f>IFERROR(VLOOKUP(J$1&amp;$B133,'Score Data Entry'!$L:$M,2,FALSE),"")</f>
        <v/>
      </c>
      <c r="K133" s="86" t="str">
        <f>IFERROR(VLOOKUP(K$1&amp;$B133,'Score Data Entry'!$L:$M,2,FALSE),"")</f>
        <v/>
      </c>
      <c r="L133" s="86" t="str">
        <f>IFERROR(VLOOKUP(L$1&amp;$B133,'Score Data Entry'!$L:$M,2,FALSE),"")</f>
        <v/>
      </c>
      <c r="M133" s="86" t="str">
        <f>IFERROR(VLOOKUP(M$1&amp;$B133,'Score Data Entry'!$L:$M,2,FALSE),"")</f>
        <v/>
      </c>
      <c r="N133" s="86" t="str">
        <f>IFERROR(VLOOKUP(N$1&amp;$B133,'Score Data Entry'!$L:$M,2,FALSE),"")</f>
        <v/>
      </c>
      <c r="O133" s="86" t="str">
        <f>IFERROR(VLOOKUP(O$1&amp;$B133,'Score Data Entry'!$L:$M,2,FALSE),"")</f>
        <v/>
      </c>
      <c r="P133" s="86" t="str">
        <f>IFERROR(VLOOKUP(P$1&amp;$B133,'Score Data Entry'!$L:$M,2,FALSE),"")</f>
        <v/>
      </c>
      <c r="Q133" s="86" t="str">
        <f>IFERROR(VLOOKUP(Q$1&amp;$B133,'Score Data Entry'!$L:$M,2,FALSE),"")</f>
        <v/>
      </c>
      <c r="R133" s="86" t="str">
        <f>IFERROR(VLOOKUP(R$1&amp;$B133,'Score Data Entry'!$L:$M,2,FALSE),"")</f>
        <v/>
      </c>
      <c r="S133" s="86" t="str">
        <f>IFERROR(VLOOKUP(S$1&amp;$B133,'Score Data Entry'!$L:$M,2,FALSE),"")</f>
        <v/>
      </c>
      <c r="T133" s="86" t="str">
        <f>IFERROR(VLOOKUP(T$1&amp;$B133,'Score Data Entry'!$L:$M,2,FALSE),"")</f>
        <v/>
      </c>
      <c r="U133" s="86" t="str">
        <f>IFERROR(VLOOKUP(U$1&amp;$B133,'Score Data Entry'!$L:$M,2,FALSE),"")</f>
        <v/>
      </c>
      <c r="V133" s="86" t="str">
        <f>IFERROR(VLOOKUP(V$1&amp;$B133,'Score Data Entry'!$L:$M,2,FALSE),"")</f>
        <v/>
      </c>
      <c r="W133" s="86" t="str">
        <f>IFERROR(VLOOKUP(W$1&amp;$B133,'Score Data Entry'!$L:$M,2,FALSE),"")</f>
        <v/>
      </c>
      <c r="X133" s="86" t="str">
        <f>IFERROR(VLOOKUP(X$1&amp;$B133,'Score Data Entry'!$L:$M,2,FALSE),"")</f>
        <v/>
      </c>
      <c r="Y133" s="86" t="str">
        <f>IFERROR(VLOOKUP(Y$1&amp;$B133,'Score Data Entry'!$L:$M,2,FALSE),"")</f>
        <v/>
      </c>
      <c r="Z133" s="86" t="str">
        <f>IFERROR(VLOOKUP(Z$1&amp;$B133,'Score Data Entry'!$L:$M,2,FALSE),"")</f>
        <v/>
      </c>
      <c r="AA133" s="86" t="str">
        <f>IFERROR(VLOOKUP(AA$1&amp;$B133,'Score Data Entry'!$L:$M,2,FALSE),"")</f>
        <v/>
      </c>
      <c r="AB133" s="86" t="str">
        <f>IFERROR(VLOOKUP(AB$1&amp;$B133,'Score Data Entry'!$L:$M,2,FALSE),"")</f>
        <v/>
      </c>
      <c r="AC133" s="86" t="str">
        <f>IFERROR(VLOOKUP(AC$1&amp;$B133,'Score Data Entry'!$L:$M,2,FALSE),"")</f>
        <v/>
      </c>
      <c r="AD133" s="86" t="str">
        <f>IFERROR(VLOOKUP(AD$1&amp;$B133,'Score Data Entry'!$L:$M,2,FALSE),"")</f>
        <v/>
      </c>
      <c r="AE133" s="86" t="str">
        <f>IFERROR(VLOOKUP(AE$1&amp;$B133,'Score Data Entry'!$L:$M,2,FALSE),"")</f>
        <v/>
      </c>
      <c r="AF133" s="86" t="str">
        <f>IFERROR(VLOOKUP(AF$1&amp;$B133,'Score Data Entry'!$L:$M,2,FALSE),"")</f>
        <v/>
      </c>
      <c r="AG133" s="86" t="str">
        <f>IFERROR(VLOOKUP(AG$1&amp;$B133,'Score Data Entry'!$L:$M,2,FALSE),"")</f>
        <v/>
      </c>
      <c r="AH133" s="86" t="str">
        <f>IFERROR(VLOOKUP(AH$1&amp;$B133,'Score Data Entry'!$L:$M,2,FALSE),"")</f>
        <v/>
      </c>
      <c r="AI133" s="83">
        <v>0</v>
      </c>
      <c r="AJ133" s="83">
        <v>0</v>
      </c>
      <c r="AK133" s="83">
        <v>0</v>
      </c>
      <c r="AL133" s="83">
        <v>0</v>
      </c>
      <c r="AM133" s="83">
        <v>0</v>
      </c>
      <c r="AN133" s="83">
        <v>0</v>
      </c>
      <c r="AO133" s="83">
        <v>0</v>
      </c>
      <c r="AP133" s="83">
        <v>0</v>
      </c>
      <c r="AQ133" s="84">
        <f t="shared" si="8"/>
        <v>0</v>
      </c>
      <c r="AR133" s="85">
        <f t="shared" si="9"/>
        <v>0</v>
      </c>
    </row>
    <row r="134" spans="1:44" ht="15.6" x14ac:dyDescent="0.3">
      <c r="A134" s="91" t="s">
        <v>263</v>
      </c>
      <c r="B134" s="93" t="s">
        <v>474</v>
      </c>
      <c r="C134" s="86" t="str">
        <f>IFERROR(VLOOKUP(C$1&amp;$B134,'Score Data Entry'!$L:$M,2,FALSE),"")</f>
        <v/>
      </c>
      <c r="D134" s="86" t="str">
        <f>IFERROR(VLOOKUP(D$1&amp;$B134,'Score Data Entry'!$L:$M,2,FALSE),"")</f>
        <v/>
      </c>
      <c r="E134" s="86" t="str">
        <f>IFERROR(VLOOKUP(E$1&amp;$B134,'Score Data Entry'!$L:$M,2,FALSE),"")</f>
        <v/>
      </c>
      <c r="F134" s="86" t="str">
        <f>IFERROR(VLOOKUP(F$1&amp;$B134,'Score Data Entry'!$L:$M,2,FALSE),"")</f>
        <v/>
      </c>
      <c r="G134" s="86" t="str">
        <f>IFERROR(VLOOKUP(G$1&amp;$B134,'Score Data Entry'!$L:$M,2,FALSE),"")</f>
        <v/>
      </c>
      <c r="H134" s="86" t="str">
        <f>IFERROR(VLOOKUP(H$1&amp;$B134,'Score Data Entry'!$L:$M,2,FALSE),"")</f>
        <v/>
      </c>
      <c r="I134" s="86" t="str">
        <f>IFERROR(VLOOKUP(I$1&amp;$B134,'Score Data Entry'!$L:$M,2,FALSE),"")</f>
        <v/>
      </c>
      <c r="J134" s="86" t="str">
        <f>IFERROR(VLOOKUP(J$1&amp;$B134,'Score Data Entry'!$L:$M,2,FALSE),"")</f>
        <v/>
      </c>
      <c r="K134" s="86" t="str">
        <f>IFERROR(VLOOKUP(K$1&amp;$B134,'Score Data Entry'!$L:$M,2,FALSE),"")</f>
        <v/>
      </c>
      <c r="L134" s="86" t="str">
        <f>IFERROR(VLOOKUP(L$1&amp;$B134,'Score Data Entry'!$L:$M,2,FALSE),"")</f>
        <v/>
      </c>
      <c r="M134" s="86" t="str">
        <f>IFERROR(VLOOKUP(M$1&amp;$B134,'Score Data Entry'!$L:$M,2,FALSE),"")</f>
        <v/>
      </c>
      <c r="N134" s="86" t="str">
        <f>IFERROR(VLOOKUP(N$1&amp;$B134,'Score Data Entry'!$L:$M,2,FALSE),"")</f>
        <v/>
      </c>
      <c r="O134" s="86" t="str">
        <f>IFERROR(VLOOKUP(O$1&amp;$B134,'Score Data Entry'!$L:$M,2,FALSE),"")</f>
        <v/>
      </c>
      <c r="P134" s="86" t="str">
        <f>IFERROR(VLOOKUP(P$1&amp;$B134,'Score Data Entry'!$L:$M,2,FALSE),"")</f>
        <v/>
      </c>
      <c r="Q134" s="86" t="str">
        <f>IFERROR(VLOOKUP(Q$1&amp;$B134,'Score Data Entry'!$L:$M,2,FALSE),"")</f>
        <v/>
      </c>
      <c r="R134" s="86" t="str">
        <f>IFERROR(VLOOKUP(R$1&amp;$B134,'Score Data Entry'!$L:$M,2,FALSE),"")</f>
        <v/>
      </c>
      <c r="S134" s="86" t="str">
        <f>IFERROR(VLOOKUP(S$1&amp;$B134,'Score Data Entry'!$L:$M,2,FALSE),"")</f>
        <v/>
      </c>
      <c r="T134" s="86" t="str">
        <f>IFERROR(VLOOKUP(T$1&amp;$B134,'Score Data Entry'!$L:$M,2,FALSE),"")</f>
        <v/>
      </c>
      <c r="U134" s="86" t="str">
        <f>IFERROR(VLOOKUP(U$1&amp;$B134,'Score Data Entry'!$L:$M,2,FALSE),"")</f>
        <v/>
      </c>
      <c r="V134" s="86" t="str">
        <f>IFERROR(VLOOKUP(V$1&amp;$B134,'Score Data Entry'!$L:$M,2,FALSE),"")</f>
        <v/>
      </c>
      <c r="W134" s="86" t="str">
        <f>IFERROR(VLOOKUP(W$1&amp;$B134,'Score Data Entry'!$L:$M,2,FALSE),"")</f>
        <v/>
      </c>
      <c r="X134" s="86" t="str">
        <f>IFERROR(VLOOKUP(X$1&amp;$B134,'Score Data Entry'!$L:$M,2,FALSE),"")</f>
        <v/>
      </c>
      <c r="Y134" s="86" t="str">
        <f>IFERROR(VLOOKUP(Y$1&amp;$B134,'Score Data Entry'!$L:$M,2,FALSE),"")</f>
        <v/>
      </c>
      <c r="Z134" s="86" t="str">
        <f>IFERROR(VLOOKUP(Z$1&amp;$B134,'Score Data Entry'!$L:$M,2,FALSE),"")</f>
        <v/>
      </c>
      <c r="AA134" s="86" t="str">
        <f>IFERROR(VLOOKUP(AA$1&amp;$B134,'Score Data Entry'!$L:$M,2,FALSE),"")</f>
        <v/>
      </c>
      <c r="AB134" s="86" t="str">
        <f>IFERROR(VLOOKUP(AB$1&amp;$B134,'Score Data Entry'!$L:$M,2,FALSE),"")</f>
        <v/>
      </c>
      <c r="AC134" s="86" t="str">
        <f>IFERROR(VLOOKUP(AC$1&amp;$B134,'Score Data Entry'!$L:$M,2,FALSE),"")</f>
        <v/>
      </c>
      <c r="AD134" s="86" t="str">
        <f>IFERROR(VLOOKUP(AD$1&amp;$B134,'Score Data Entry'!$L:$M,2,FALSE),"")</f>
        <v/>
      </c>
      <c r="AE134" s="86" t="str">
        <f>IFERROR(VLOOKUP(AE$1&amp;$B134,'Score Data Entry'!$L:$M,2,FALSE),"")</f>
        <v/>
      </c>
      <c r="AF134" s="86" t="str">
        <f>IFERROR(VLOOKUP(AF$1&amp;$B134,'Score Data Entry'!$L:$M,2,FALSE),"")</f>
        <v/>
      </c>
      <c r="AG134" s="86" t="str">
        <f>IFERROR(VLOOKUP(AG$1&amp;$B134,'Score Data Entry'!$L:$M,2,FALSE),"")</f>
        <v/>
      </c>
      <c r="AH134" s="86" t="str">
        <f>IFERROR(VLOOKUP(AH$1&amp;$B134,'Score Data Entry'!$L:$M,2,FALSE),"")</f>
        <v/>
      </c>
      <c r="AI134" s="83">
        <v>0</v>
      </c>
      <c r="AJ134" s="83">
        <v>0</v>
      </c>
      <c r="AK134" s="83">
        <v>0</v>
      </c>
      <c r="AL134" s="83">
        <v>0</v>
      </c>
      <c r="AM134" s="83">
        <v>0</v>
      </c>
      <c r="AN134" s="83">
        <v>0</v>
      </c>
      <c r="AO134" s="83">
        <v>0</v>
      </c>
      <c r="AP134" s="83">
        <v>0</v>
      </c>
      <c r="AQ134" s="84">
        <f t="shared" si="8"/>
        <v>0</v>
      </c>
      <c r="AR134" s="85">
        <f t="shared" si="9"/>
        <v>0</v>
      </c>
    </row>
    <row r="135" spans="1:44" ht="15.6" x14ac:dyDescent="0.3">
      <c r="A135" s="91" t="s">
        <v>337</v>
      </c>
      <c r="B135" s="93" t="s">
        <v>475</v>
      </c>
      <c r="C135" s="86" t="str">
        <f>IFERROR(VLOOKUP(C$1&amp;$B135,'Score Data Entry'!$L:$M,2,FALSE),"")</f>
        <v/>
      </c>
      <c r="D135" s="86" t="str">
        <f>IFERROR(VLOOKUP(D$1&amp;$B135,'Score Data Entry'!$L:$M,2,FALSE),"")</f>
        <v/>
      </c>
      <c r="E135" s="86" t="str">
        <f>IFERROR(VLOOKUP(E$1&amp;$B135,'Score Data Entry'!$L:$M,2,FALSE),"")</f>
        <v/>
      </c>
      <c r="F135" s="86" t="str">
        <f>IFERROR(VLOOKUP(F$1&amp;$B135,'Score Data Entry'!$L:$M,2,FALSE),"")</f>
        <v/>
      </c>
      <c r="G135" s="86" t="str">
        <f>IFERROR(VLOOKUP(G$1&amp;$B135,'Score Data Entry'!$L:$M,2,FALSE),"")</f>
        <v/>
      </c>
      <c r="H135" s="86" t="str">
        <f>IFERROR(VLOOKUP(H$1&amp;$B135,'Score Data Entry'!$L:$M,2,FALSE),"")</f>
        <v/>
      </c>
      <c r="I135" s="86" t="str">
        <f>IFERROR(VLOOKUP(I$1&amp;$B135,'Score Data Entry'!$L:$M,2,FALSE),"")</f>
        <v/>
      </c>
      <c r="J135" s="86" t="str">
        <f>IFERROR(VLOOKUP(J$1&amp;$B135,'Score Data Entry'!$L:$M,2,FALSE),"")</f>
        <v/>
      </c>
      <c r="K135" s="86" t="str">
        <f>IFERROR(VLOOKUP(K$1&amp;$B135,'Score Data Entry'!$L:$M,2,FALSE),"")</f>
        <v/>
      </c>
      <c r="L135" s="86" t="str">
        <f>IFERROR(VLOOKUP(L$1&amp;$B135,'Score Data Entry'!$L:$M,2,FALSE),"")</f>
        <v/>
      </c>
      <c r="M135" s="86" t="str">
        <f>IFERROR(VLOOKUP(M$1&amp;$B135,'Score Data Entry'!$L:$M,2,FALSE),"")</f>
        <v/>
      </c>
      <c r="N135" s="86" t="str">
        <f>IFERROR(VLOOKUP(N$1&amp;$B135,'Score Data Entry'!$L:$M,2,FALSE),"")</f>
        <v/>
      </c>
      <c r="O135" s="86" t="str">
        <f>IFERROR(VLOOKUP(O$1&amp;$B135,'Score Data Entry'!$L:$M,2,FALSE),"")</f>
        <v/>
      </c>
      <c r="P135" s="86" t="str">
        <f>IFERROR(VLOOKUP(P$1&amp;$B135,'Score Data Entry'!$L:$M,2,FALSE),"")</f>
        <v/>
      </c>
      <c r="Q135" s="86" t="str">
        <f>IFERROR(VLOOKUP(Q$1&amp;$B135,'Score Data Entry'!$L:$M,2,FALSE),"")</f>
        <v/>
      </c>
      <c r="R135" s="86" t="str">
        <f>IFERROR(VLOOKUP(R$1&amp;$B135,'Score Data Entry'!$L:$M,2,FALSE),"")</f>
        <v/>
      </c>
      <c r="S135" s="86" t="str">
        <f>IFERROR(VLOOKUP(S$1&amp;$B135,'Score Data Entry'!$L:$M,2,FALSE),"")</f>
        <v/>
      </c>
      <c r="T135" s="86" t="str">
        <f>IFERROR(VLOOKUP(T$1&amp;$B135,'Score Data Entry'!$L:$M,2,FALSE),"")</f>
        <v/>
      </c>
      <c r="U135" s="86" t="str">
        <f>IFERROR(VLOOKUP(U$1&amp;$B135,'Score Data Entry'!$L:$M,2,FALSE),"")</f>
        <v/>
      </c>
      <c r="V135" s="86" t="str">
        <f>IFERROR(VLOOKUP(V$1&amp;$B135,'Score Data Entry'!$L:$M,2,FALSE),"")</f>
        <v/>
      </c>
      <c r="W135" s="86" t="str">
        <f>IFERROR(VLOOKUP(W$1&amp;$B135,'Score Data Entry'!$L:$M,2,FALSE),"")</f>
        <v/>
      </c>
      <c r="X135" s="86" t="str">
        <f>IFERROR(VLOOKUP(X$1&amp;$B135,'Score Data Entry'!$L:$M,2,FALSE),"")</f>
        <v/>
      </c>
      <c r="Y135" s="86" t="str">
        <f>IFERROR(VLOOKUP(Y$1&amp;$B135,'Score Data Entry'!$L:$M,2,FALSE),"")</f>
        <v/>
      </c>
      <c r="Z135" s="86" t="str">
        <f>IFERROR(VLOOKUP(Z$1&amp;$B135,'Score Data Entry'!$L:$M,2,FALSE),"")</f>
        <v/>
      </c>
      <c r="AA135" s="86" t="str">
        <f>IFERROR(VLOOKUP(AA$1&amp;$B135,'Score Data Entry'!$L:$M,2,FALSE),"")</f>
        <v/>
      </c>
      <c r="AB135" s="86" t="str">
        <f>IFERROR(VLOOKUP(AB$1&amp;$B135,'Score Data Entry'!$L:$M,2,FALSE),"")</f>
        <v/>
      </c>
      <c r="AC135" s="86" t="str">
        <f>IFERROR(VLOOKUP(AC$1&amp;$B135,'Score Data Entry'!$L:$M,2,FALSE),"")</f>
        <v/>
      </c>
      <c r="AD135" s="86" t="str">
        <f>IFERROR(VLOOKUP(AD$1&amp;$B135,'Score Data Entry'!$L:$M,2,FALSE),"")</f>
        <v/>
      </c>
      <c r="AE135" s="86" t="str">
        <f>IFERROR(VLOOKUP(AE$1&amp;$B135,'Score Data Entry'!$L:$M,2,FALSE),"")</f>
        <v/>
      </c>
      <c r="AF135" s="86" t="str">
        <f>IFERROR(VLOOKUP(AF$1&amp;$B135,'Score Data Entry'!$L:$M,2,FALSE),"")</f>
        <v/>
      </c>
      <c r="AG135" s="86" t="str">
        <f>IFERROR(VLOOKUP(AG$1&amp;$B135,'Score Data Entry'!$L:$M,2,FALSE),"")</f>
        <v/>
      </c>
      <c r="AH135" s="86" t="str">
        <f>IFERROR(VLOOKUP(AH$1&amp;$B135,'Score Data Entry'!$L:$M,2,FALSE),"")</f>
        <v/>
      </c>
      <c r="AI135" s="83">
        <v>0</v>
      </c>
      <c r="AJ135" s="83">
        <v>0</v>
      </c>
      <c r="AK135" s="83">
        <v>0</v>
      </c>
      <c r="AL135" s="83">
        <v>0</v>
      </c>
      <c r="AM135" s="83">
        <v>0</v>
      </c>
      <c r="AN135" s="83">
        <v>0</v>
      </c>
      <c r="AO135" s="83">
        <v>0</v>
      </c>
      <c r="AP135" s="83">
        <v>0</v>
      </c>
      <c r="AQ135" s="84">
        <f t="shared" si="8"/>
        <v>0</v>
      </c>
      <c r="AR135" s="85">
        <f t="shared" si="9"/>
        <v>0</v>
      </c>
    </row>
    <row r="136" spans="1:44" ht="15.6" x14ac:dyDescent="0.3">
      <c r="A136" s="91" t="s">
        <v>339</v>
      </c>
      <c r="B136" s="93" t="s">
        <v>477</v>
      </c>
      <c r="C136" s="86" t="str">
        <f>IFERROR(VLOOKUP(C$1&amp;$B136,'Score Data Entry'!$L:$M,2,FALSE),"")</f>
        <v/>
      </c>
      <c r="D136" s="86" t="str">
        <f>IFERROR(VLOOKUP(D$1&amp;$B136,'Score Data Entry'!$L:$M,2,FALSE),"")</f>
        <v/>
      </c>
      <c r="E136" s="86" t="str">
        <f>IFERROR(VLOOKUP(E$1&amp;$B136,'Score Data Entry'!$L:$M,2,FALSE),"")</f>
        <v/>
      </c>
      <c r="F136" s="86" t="str">
        <f>IFERROR(VLOOKUP(F$1&amp;$B136,'Score Data Entry'!$L:$M,2,FALSE),"")</f>
        <v/>
      </c>
      <c r="G136" s="86" t="str">
        <f>IFERROR(VLOOKUP(G$1&amp;$B136,'Score Data Entry'!$L:$M,2,FALSE),"")</f>
        <v/>
      </c>
      <c r="H136" s="86" t="str">
        <f>IFERROR(VLOOKUP(H$1&amp;$B136,'Score Data Entry'!$L:$M,2,FALSE),"")</f>
        <v/>
      </c>
      <c r="I136" s="86" t="str">
        <f>IFERROR(VLOOKUP(I$1&amp;$B136,'Score Data Entry'!$L:$M,2,FALSE),"")</f>
        <v/>
      </c>
      <c r="J136" s="86" t="str">
        <f>IFERROR(VLOOKUP(J$1&amp;$B136,'Score Data Entry'!$L:$M,2,FALSE),"")</f>
        <v/>
      </c>
      <c r="K136" s="86" t="str">
        <f>IFERROR(VLOOKUP(K$1&amp;$B136,'Score Data Entry'!$L:$M,2,FALSE),"")</f>
        <v/>
      </c>
      <c r="L136" s="86" t="str">
        <f>IFERROR(VLOOKUP(L$1&amp;$B136,'Score Data Entry'!$L:$M,2,FALSE),"")</f>
        <v/>
      </c>
      <c r="M136" s="86" t="str">
        <f>IFERROR(VLOOKUP(M$1&amp;$B136,'Score Data Entry'!$L:$M,2,FALSE),"")</f>
        <v/>
      </c>
      <c r="N136" s="86" t="str">
        <f>IFERROR(VLOOKUP(N$1&amp;$B136,'Score Data Entry'!$L:$M,2,FALSE),"")</f>
        <v/>
      </c>
      <c r="O136" s="86" t="str">
        <f>IFERROR(VLOOKUP(O$1&amp;$B136,'Score Data Entry'!$L:$M,2,FALSE),"")</f>
        <v/>
      </c>
      <c r="P136" s="86" t="str">
        <f>IFERROR(VLOOKUP(P$1&amp;$B136,'Score Data Entry'!$L:$M,2,FALSE),"")</f>
        <v/>
      </c>
      <c r="Q136" s="86" t="str">
        <f>IFERROR(VLOOKUP(Q$1&amp;$B136,'Score Data Entry'!$L:$M,2,FALSE),"")</f>
        <v/>
      </c>
      <c r="R136" s="86" t="str">
        <f>IFERROR(VLOOKUP(R$1&amp;$B136,'Score Data Entry'!$L:$M,2,FALSE),"")</f>
        <v/>
      </c>
      <c r="S136" s="86" t="str">
        <f>IFERROR(VLOOKUP(S$1&amp;$B136,'Score Data Entry'!$L:$M,2,FALSE),"")</f>
        <v/>
      </c>
      <c r="T136" s="86" t="str">
        <f>IFERROR(VLOOKUP(T$1&amp;$B136,'Score Data Entry'!$L:$M,2,FALSE),"")</f>
        <v/>
      </c>
      <c r="U136" s="86" t="str">
        <f>IFERROR(VLOOKUP(U$1&amp;$B136,'Score Data Entry'!$L:$M,2,FALSE),"")</f>
        <v/>
      </c>
      <c r="V136" s="86" t="str">
        <f>IFERROR(VLOOKUP(V$1&amp;$B136,'Score Data Entry'!$L:$M,2,FALSE),"")</f>
        <v/>
      </c>
      <c r="W136" s="86" t="str">
        <f>IFERROR(VLOOKUP(W$1&amp;$B136,'Score Data Entry'!$L:$M,2,FALSE),"")</f>
        <v/>
      </c>
      <c r="X136" s="86" t="str">
        <f>IFERROR(VLOOKUP(X$1&amp;$B136,'Score Data Entry'!$L:$M,2,FALSE),"")</f>
        <v/>
      </c>
      <c r="Y136" s="86" t="str">
        <f>IFERROR(VLOOKUP(Y$1&amp;$B136,'Score Data Entry'!$L:$M,2,FALSE),"")</f>
        <v/>
      </c>
      <c r="Z136" s="86" t="str">
        <f>IFERROR(VLOOKUP(Z$1&amp;$B136,'Score Data Entry'!$L:$M,2,FALSE),"")</f>
        <v/>
      </c>
      <c r="AA136" s="86" t="str">
        <f>IFERROR(VLOOKUP(AA$1&amp;$B136,'Score Data Entry'!$L:$M,2,FALSE),"")</f>
        <v/>
      </c>
      <c r="AB136" s="86" t="str">
        <f>IFERROR(VLOOKUP(AB$1&amp;$B136,'Score Data Entry'!$L:$M,2,FALSE),"")</f>
        <v/>
      </c>
      <c r="AC136" s="86" t="str">
        <f>IFERROR(VLOOKUP(AC$1&amp;$B136,'Score Data Entry'!$L:$M,2,FALSE),"")</f>
        <v/>
      </c>
      <c r="AD136" s="86" t="str">
        <f>IFERROR(VLOOKUP(AD$1&amp;$B136,'Score Data Entry'!$L:$M,2,FALSE),"")</f>
        <v/>
      </c>
      <c r="AE136" s="86" t="str">
        <f>IFERROR(VLOOKUP(AE$1&amp;$B136,'Score Data Entry'!$L:$M,2,FALSE),"")</f>
        <v/>
      </c>
      <c r="AF136" s="86" t="str">
        <f>IFERROR(VLOOKUP(AF$1&amp;$B136,'Score Data Entry'!$L:$M,2,FALSE),"")</f>
        <v/>
      </c>
      <c r="AG136" s="86" t="str">
        <f>IFERROR(VLOOKUP(AG$1&amp;$B136,'Score Data Entry'!$L:$M,2,FALSE),"")</f>
        <v/>
      </c>
      <c r="AH136" s="86" t="str">
        <f>IFERROR(VLOOKUP(AH$1&amp;$B136,'Score Data Entry'!$L:$M,2,FALSE),"")</f>
        <v/>
      </c>
      <c r="AI136" s="83">
        <v>0</v>
      </c>
      <c r="AJ136" s="83">
        <v>0</v>
      </c>
      <c r="AK136" s="83">
        <v>0</v>
      </c>
      <c r="AL136" s="83">
        <v>0</v>
      </c>
      <c r="AM136" s="83">
        <v>0</v>
      </c>
      <c r="AN136" s="83">
        <v>0</v>
      </c>
      <c r="AO136" s="83">
        <v>0</v>
      </c>
      <c r="AP136" s="83">
        <v>0</v>
      </c>
      <c r="AQ136" s="84">
        <f t="shared" si="8"/>
        <v>0</v>
      </c>
      <c r="AR136" s="85">
        <f t="shared" si="9"/>
        <v>0</v>
      </c>
    </row>
    <row r="137" spans="1:44" ht="15.6" x14ac:dyDescent="0.3">
      <c r="A137" s="91" t="s">
        <v>264</v>
      </c>
      <c r="B137" s="93" t="s">
        <v>478</v>
      </c>
      <c r="C137" s="86" t="str">
        <f>IFERROR(VLOOKUP(C$1&amp;$B137,'Score Data Entry'!$L:$M,2,FALSE),"")</f>
        <v/>
      </c>
      <c r="D137" s="86" t="str">
        <f>IFERROR(VLOOKUP(D$1&amp;$B137,'Score Data Entry'!$L:$M,2,FALSE),"")</f>
        <v/>
      </c>
      <c r="E137" s="86" t="str">
        <f>IFERROR(VLOOKUP(E$1&amp;$B137,'Score Data Entry'!$L:$M,2,FALSE),"")</f>
        <v/>
      </c>
      <c r="F137" s="86" t="str">
        <f>IFERROR(VLOOKUP(F$1&amp;$B137,'Score Data Entry'!$L:$M,2,FALSE),"")</f>
        <v/>
      </c>
      <c r="G137" s="86" t="str">
        <f>IFERROR(VLOOKUP(G$1&amp;$B137,'Score Data Entry'!$L:$M,2,FALSE),"")</f>
        <v/>
      </c>
      <c r="H137" s="86" t="str">
        <f>IFERROR(VLOOKUP(H$1&amp;$B137,'Score Data Entry'!$L:$M,2,FALSE),"")</f>
        <v/>
      </c>
      <c r="I137" s="86" t="str">
        <f>IFERROR(VLOOKUP(I$1&amp;$B137,'Score Data Entry'!$L:$M,2,FALSE),"")</f>
        <v/>
      </c>
      <c r="J137" s="86" t="str">
        <f>IFERROR(VLOOKUP(J$1&amp;$B137,'Score Data Entry'!$L:$M,2,FALSE),"")</f>
        <v/>
      </c>
      <c r="K137" s="86" t="str">
        <f>IFERROR(VLOOKUP(K$1&amp;$B137,'Score Data Entry'!$L:$M,2,FALSE),"")</f>
        <v/>
      </c>
      <c r="L137" s="86" t="str">
        <f>IFERROR(VLOOKUP(L$1&amp;$B137,'Score Data Entry'!$L:$M,2,FALSE),"")</f>
        <v/>
      </c>
      <c r="M137" s="86" t="str">
        <f>IFERROR(VLOOKUP(M$1&amp;$B137,'Score Data Entry'!$L:$M,2,FALSE),"")</f>
        <v/>
      </c>
      <c r="N137" s="86" t="str">
        <f>IFERROR(VLOOKUP(N$1&amp;$B137,'Score Data Entry'!$L:$M,2,FALSE),"")</f>
        <v/>
      </c>
      <c r="O137" s="86" t="str">
        <f>IFERROR(VLOOKUP(O$1&amp;$B137,'Score Data Entry'!$L:$M,2,FALSE),"")</f>
        <v/>
      </c>
      <c r="P137" s="86" t="str">
        <f>IFERROR(VLOOKUP(P$1&amp;$B137,'Score Data Entry'!$L:$M,2,FALSE),"")</f>
        <v/>
      </c>
      <c r="Q137" s="86" t="str">
        <f>IFERROR(VLOOKUP(Q$1&amp;$B137,'Score Data Entry'!$L:$M,2,FALSE),"")</f>
        <v/>
      </c>
      <c r="R137" s="86" t="str">
        <f>IFERROR(VLOOKUP(R$1&amp;$B137,'Score Data Entry'!$L:$M,2,FALSE),"")</f>
        <v/>
      </c>
      <c r="S137" s="86" t="str">
        <f>IFERROR(VLOOKUP(S$1&amp;$B137,'Score Data Entry'!$L:$M,2,FALSE),"")</f>
        <v/>
      </c>
      <c r="T137" s="86" t="str">
        <f>IFERROR(VLOOKUP(T$1&amp;$B137,'Score Data Entry'!$L:$M,2,FALSE),"")</f>
        <v/>
      </c>
      <c r="U137" s="86" t="str">
        <f>IFERROR(VLOOKUP(U$1&amp;$B137,'Score Data Entry'!$L:$M,2,FALSE),"")</f>
        <v/>
      </c>
      <c r="V137" s="86" t="str">
        <f>IFERROR(VLOOKUP(V$1&amp;$B137,'Score Data Entry'!$L:$M,2,FALSE),"")</f>
        <v/>
      </c>
      <c r="W137" s="86" t="str">
        <f>IFERROR(VLOOKUP(W$1&amp;$B137,'Score Data Entry'!$L:$M,2,FALSE),"")</f>
        <v/>
      </c>
      <c r="X137" s="86" t="str">
        <f>IFERROR(VLOOKUP(X$1&amp;$B137,'Score Data Entry'!$L:$M,2,FALSE),"")</f>
        <v/>
      </c>
      <c r="Y137" s="86" t="str">
        <f>IFERROR(VLOOKUP(Y$1&amp;$B137,'Score Data Entry'!$L:$M,2,FALSE),"")</f>
        <v/>
      </c>
      <c r="Z137" s="86" t="str">
        <f>IFERROR(VLOOKUP(Z$1&amp;$B137,'Score Data Entry'!$L:$M,2,FALSE),"")</f>
        <v/>
      </c>
      <c r="AA137" s="86" t="str">
        <f>IFERROR(VLOOKUP(AA$1&amp;$B137,'Score Data Entry'!$L:$M,2,FALSE),"")</f>
        <v/>
      </c>
      <c r="AB137" s="86" t="str">
        <f>IFERROR(VLOOKUP(AB$1&amp;$B137,'Score Data Entry'!$L:$M,2,FALSE),"")</f>
        <v/>
      </c>
      <c r="AC137" s="86" t="str">
        <f>IFERROR(VLOOKUP(AC$1&amp;$B137,'Score Data Entry'!$L:$M,2,FALSE),"")</f>
        <v/>
      </c>
      <c r="AD137" s="86" t="str">
        <f>IFERROR(VLOOKUP(AD$1&amp;$B137,'Score Data Entry'!$L:$M,2,FALSE),"")</f>
        <v/>
      </c>
      <c r="AE137" s="86" t="str">
        <f>IFERROR(VLOOKUP(AE$1&amp;$B137,'Score Data Entry'!$L:$M,2,FALSE),"")</f>
        <v/>
      </c>
      <c r="AF137" s="86" t="str">
        <f>IFERROR(VLOOKUP(AF$1&amp;$B137,'Score Data Entry'!$L:$M,2,FALSE),"")</f>
        <v/>
      </c>
      <c r="AG137" s="86" t="str">
        <f>IFERROR(VLOOKUP(AG$1&amp;$B137,'Score Data Entry'!$L:$M,2,FALSE),"")</f>
        <v/>
      </c>
      <c r="AH137" s="86" t="str">
        <f>IFERROR(VLOOKUP(AH$1&amp;$B137,'Score Data Entry'!$L:$M,2,FALSE),"")</f>
        <v/>
      </c>
      <c r="AI137" s="83">
        <v>0</v>
      </c>
      <c r="AJ137" s="83">
        <v>0</v>
      </c>
      <c r="AK137" s="83">
        <v>0</v>
      </c>
      <c r="AL137" s="83">
        <v>0</v>
      </c>
      <c r="AM137" s="83">
        <v>0</v>
      </c>
      <c r="AN137" s="83">
        <v>0</v>
      </c>
      <c r="AO137" s="83">
        <v>0</v>
      </c>
      <c r="AP137" s="83">
        <v>0</v>
      </c>
      <c r="AQ137" s="84">
        <f t="shared" si="8"/>
        <v>0</v>
      </c>
      <c r="AR137" s="85">
        <f t="shared" si="9"/>
        <v>0</v>
      </c>
    </row>
    <row r="138" spans="1:44" ht="15.6" x14ac:dyDescent="0.3">
      <c r="A138" s="91" t="s">
        <v>340</v>
      </c>
      <c r="B138" s="93" t="s">
        <v>480</v>
      </c>
      <c r="C138" s="86" t="str">
        <f>IFERROR(VLOOKUP(C$1&amp;$B138,'Score Data Entry'!$L:$M,2,FALSE),"")</f>
        <v/>
      </c>
      <c r="D138" s="86" t="str">
        <f>IFERROR(VLOOKUP(D$1&amp;$B138,'Score Data Entry'!$L:$M,2,FALSE),"")</f>
        <v/>
      </c>
      <c r="E138" s="86" t="str">
        <f>IFERROR(VLOOKUP(E$1&amp;$B138,'Score Data Entry'!$L:$M,2,FALSE),"")</f>
        <v/>
      </c>
      <c r="F138" s="86" t="str">
        <f>IFERROR(VLOOKUP(F$1&amp;$B138,'Score Data Entry'!$L:$M,2,FALSE),"")</f>
        <v/>
      </c>
      <c r="G138" s="86" t="str">
        <f>IFERROR(VLOOKUP(G$1&amp;$B138,'Score Data Entry'!$L:$M,2,FALSE),"")</f>
        <v/>
      </c>
      <c r="H138" s="86" t="str">
        <f>IFERROR(VLOOKUP(H$1&amp;$B138,'Score Data Entry'!$L:$M,2,FALSE),"")</f>
        <v/>
      </c>
      <c r="I138" s="86" t="str">
        <f>IFERROR(VLOOKUP(I$1&amp;$B138,'Score Data Entry'!$L:$M,2,FALSE),"")</f>
        <v/>
      </c>
      <c r="J138" s="86" t="str">
        <f>IFERROR(VLOOKUP(J$1&amp;$B138,'Score Data Entry'!$L:$M,2,FALSE),"")</f>
        <v/>
      </c>
      <c r="K138" s="86" t="str">
        <f>IFERROR(VLOOKUP(K$1&amp;$B138,'Score Data Entry'!$L:$M,2,FALSE),"")</f>
        <v/>
      </c>
      <c r="L138" s="86" t="str">
        <f>IFERROR(VLOOKUP(L$1&amp;$B138,'Score Data Entry'!$L:$M,2,FALSE),"")</f>
        <v/>
      </c>
      <c r="M138" s="86" t="str">
        <f>IFERROR(VLOOKUP(M$1&amp;$B138,'Score Data Entry'!$L:$M,2,FALSE),"")</f>
        <v/>
      </c>
      <c r="N138" s="86" t="str">
        <f>IFERROR(VLOOKUP(N$1&amp;$B138,'Score Data Entry'!$L:$M,2,FALSE),"")</f>
        <v/>
      </c>
      <c r="O138" s="86" t="str">
        <f>IFERROR(VLOOKUP(O$1&amp;$B138,'Score Data Entry'!$L:$M,2,FALSE),"")</f>
        <v/>
      </c>
      <c r="P138" s="86" t="str">
        <f>IFERROR(VLOOKUP(P$1&amp;$B138,'Score Data Entry'!$L:$M,2,FALSE),"")</f>
        <v/>
      </c>
      <c r="Q138" s="86" t="str">
        <f>IFERROR(VLOOKUP(Q$1&amp;$B138,'Score Data Entry'!$L:$M,2,FALSE),"")</f>
        <v/>
      </c>
      <c r="R138" s="86" t="str">
        <f>IFERROR(VLOOKUP(R$1&amp;$B138,'Score Data Entry'!$L:$M,2,FALSE),"")</f>
        <v/>
      </c>
      <c r="S138" s="86" t="str">
        <f>IFERROR(VLOOKUP(S$1&amp;$B138,'Score Data Entry'!$L:$M,2,FALSE),"")</f>
        <v/>
      </c>
      <c r="T138" s="86" t="str">
        <f>IFERROR(VLOOKUP(T$1&amp;$B138,'Score Data Entry'!$L:$M,2,FALSE),"")</f>
        <v/>
      </c>
      <c r="U138" s="86" t="str">
        <f>IFERROR(VLOOKUP(U$1&amp;$B138,'Score Data Entry'!$L:$M,2,FALSE),"")</f>
        <v/>
      </c>
      <c r="V138" s="86" t="str">
        <f>IFERROR(VLOOKUP(V$1&amp;$B138,'Score Data Entry'!$L:$M,2,FALSE),"")</f>
        <v/>
      </c>
      <c r="W138" s="86" t="str">
        <f>IFERROR(VLOOKUP(W$1&amp;$B138,'Score Data Entry'!$L:$M,2,FALSE),"")</f>
        <v/>
      </c>
      <c r="X138" s="86" t="str">
        <f>IFERROR(VLOOKUP(X$1&amp;$B138,'Score Data Entry'!$L:$M,2,FALSE),"")</f>
        <v/>
      </c>
      <c r="Y138" s="86" t="str">
        <f>IFERROR(VLOOKUP(Y$1&amp;$B138,'Score Data Entry'!$L:$M,2,FALSE),"")</f>
        <v/>
      </c>
      <c r="Z138" s="86" t="str">
        <f>IFERROR(VLOOKUP(Z$1&amp;$B138,'Score Data Entry'!$L:$M,2,FALSE),"")</f>
        <v/>
      </c>
      <c r="AA138" s="86" t="str">
        <f>IFERROR(VLOOKUP(AA$1&amp;$B138,'Score Data Entry'!$L:$M,2,FALSE),"")</f>
        <v/>
      </c>
      <c r="AB138" s="86" t="str">
        <f>IFERROR(VLOOKUP(AB$1&amp;$B138,'Score Data Entry'!$L:$M,2,FALSE),"")</f>
        <v/>
      </c>
      <c r="AC138" s="86" t="str">
        <f>IFERROR(VLOOKUP(AC$1&amp;$B138,'Score Data Entry'!$L:$M,2,FALSE),"")</f>
        <v/>
      </c>
      <c r="AD138" s="86" t="str">
        <f>IFERROR(VLOOKUP(AD$1&amp;$B138,'Score Data Entry'!$L:$M,2,FALSE),"")</f>
        <v/>
      </c>
      <c r="AE138" s="86" t="str">
        <f>IFERROR(VLOOKUP(AE$1&amp;$B138,'Score Data Entry'!$L:$M,2,FALSE),"")</f>
        <v/>
      </c>
      <c r="AF138" s="86" t="str">
        <f>IFERROR(VLOOKUP(AF$1&amp;$B138,'Score Data Entry'!$L:$M,2,FALSE),"")</f>
        <v/>
      </c>
      <c r="AG138" s="86" t="str">
        <f>IFERROR(VLOOKUP(AG$1&amp;$B138,'Score Data Entry'!$L:$M,2,FALSE),"")</f>
        <v/>
      </c>
      <c r="AH138" s="86" t="str">
        <f>IFERROR(VLOOKUP(AH$1&amp;$B138,'Score Data Entry'!$L:$M,2,FALSE),"")</f>
        <v/>
      </c>
      <c r="AI138" s="83">
        <v>0</v>
      </c>
      <c r="AJ138" s="83">
        <v>0</v>
      </c>
      <c r="AK138" s="83">
        <v>0</v>
      </c>
      <c r="AL138" s="83">
        <v>0</v>
      </c>
      <c r="AM138" s="83">
        <v>0</v>
      </c>
      <c r="AN138" s="83">
        <v>0</v>
      </c>
      <c r="AO138" s="83">
        <v>0</v>
      </c>
      <c r="AP138" s="83">
        <v>0</v>
      </c>
      <c r="AQ138" s="84">
        <f t="shared" si="8"/>
        <v>0</v>
      </c>
      <c r="AR138" s="85">
        <f t="shared" si="9"/>
        <v>0</v>
      </c>
    </row>
    <row r="139" spans="1:44" ht="15.6" x14ac:dyDescent="0.3">
      <c r="A139" s="91" t="s">
        <v>342</v>
      </c>
      <c r="B139" s="93" t="s">
        <v>483</v>
      </c>
      <c r="C139" s="86" t="str">
        <f>IFERROR(VLOOKUP(C$1&amp;$B139,'Score Data Entry'!$L:$M,2,FALSE),"")</f>
        <v/>
      </c>
      <c r="D139" s="86" t="str">
        <f>IFERROR(VLOOKUP(D$1&amp;$B139,'Score Data Entry'!$L:$M,2,FALSE),"")</f>
        <v/>
      </c>
      <c r="E139" s="86" t="str">
        <f>IFERROR(VLOOKUP(E$1&amp;$B139,'Score Data Entry'!$L:$M,2,FALSE),"")</f>
        <v/>
      </c>
      <c r="F139" s="86" t="str">
        <f>IFERROR(VLOOKUP(F$1&amp;$B139,'Score Data Entry'!$L:$M,2,FALSE),"")</f>
        <v/>
      </c>
      <c r="G139" s="86" t="str">
        <f>IFERROR(VLOOKUP(G$1&amp;$B139,'Score Data Entry'!$L:$M,2,FALSE),"")</f>
        <v/>
      </c>
      <c r="H139" s="86" t="str">
        <f>IFERROR(VLOOKUP(H$1&amp;$B139,'Score Data Entry'!$L:$M,2,FALSE),"")</f>
        <v/>
      </c>
      <c r="I139" s="86" t="str">
        <f>IFERROR(VLOOKUP(I$1&amp;$B139,'Score Data Entry'!$L:$M,2,FALSE),"")</f>
        <v/>
      </c>
      <c r="J139" s="86" t="str">
        <f>IFERROR(VLOOKUP(J$1&amp;$B139,'Score Data Entry'!$L:$M,2,FALSE),"")</f>
        <v/>
      </c>
      <c r="K139" s="86" t="str">
        <f>IFERROR(VLOOKUP(K$1&amp;$B139,'Score Data Entry'!$L:$M,2,FALSE),"")</f>
        <v/>
      </c>
      <c r="L139" s="86" t="str">
        <f>IFERROR(VLOOKUP(L$1&amp;$B139,'Score Data Entry'!$L:$M,2,FALSE),"")</f>
        <v/>
      </c>
      <c r="M139" s="86" t="str">
        <f>IFERROR(VLOOKUP(M$1&amp;$B139,'Score Data Entry'!$L:$M,2,FALSE),"")</f>
        <v/>
      </c>
      <c r="N139" s="86" t="str">
        <f>IFERROR(VLOOKUP(N$1&amp;$B139,'Score Data Entry'!$L:$M,2,FALSE),"")</f>
        <v/>
      </c>
      <c r="O139" s="86" t="str">
        <f>IFERROR(VLOOKUP(O$1&amp;$B139,'Score Data Entry'!$L:$M,2,FALSE),"")</f>
        <v/>
      </c>
      <c r="P139" s="86" t="str">
        <f>IFERROR(VLOOKUP(P$1&amp;$B139,'Score Data Entry'!$L:$M,2,FALSE),"")</f>
        <v/>
      </c>
      <c r="Q139" s="86" t="str">
        <f>IFERROR(VLOOKUP(Q$1&amp;$B139,'Score Data Entry'!$L:$M,2,FALSE),"")</f>
        <v/>
      </c>
      <c r="R139" s="86" t="str">
        <f>IFERROR(VLOOKUP(R$1&amp;$B139,'Score Data Entry'!$L:$M,2,FALSE),"")</f>
        <v/>
      </c>
      <c r="S139" s="86" t="str">
        <f>IFERROR(VLOOKUP(S$1&amp;$B139,'Score Data Entry'!$L:$M,2,FALSE),"")</f>
        <v/>
      </c>
      <c r="T139" s="86" t="str">
        <f>IFERROR(VLOOKUP(T$1&amp;$B139,'Score Data Entry'!$L:$M,2,FALSE),"")</f>
        <v/>
      </c>
      <c r="U139" s="86" t="str">
        <f>IFERROR(VLOOKUP(U$1&amp;$B139,'Score Data Entry'!$L:$M,2,FALSE),"")</f>
        <v/>
      </c>
      <c r="V139" s="86" t="str">
        <f>IFERROR(VLOOKUP(V$1&amp;$B139,'Score Data Entry'!$L:$M,2,FALSE),"")</f>
        <v/>
      </c>
      <c r="W139" s="86" t="str">
        <f>IFERROR(VLOOKUP(W$1&amp;$B139,'Score Data Entry'!$L:$M,2,FALSE),"")</f>
        <v/>
      </c>
      <c r="X139" s="86" t="str">
        <f>IFERROR(VLOOKUP(X$1&amp;$B139,'Score Data Entry'!$L:$M,2,FALSE),"")</f>
        <v/>
      </c>
      <c r="Y139" s="86" t="str">
        <f>IFERROR(VLOOKUP(Y$1&amp;$B139,'Score Data Entry'!$L:$M,2,FALSE),"")</f>
        <v/>
      </c>
      <c r="Z139" s="86" t="str">
        <f>IFERROR(VLOOKUP(Z$1&amp;$B139,'Score Data Entry'!$L:$M,2,FALSE),"")</f>
        <v/>
      </c>
      <c r="AA139" s="86" t="str">
        <f>IFERROR(VLOOKUP(AA$1&amp;$B139,'Score Data Entry'!$L:$M,2,FALSE),"")</f>
        <v/>
      </c>
      <c r="AB139" s="86" t="str">
        <f>IFERROR(VLOOKUP(AB$1&amp;$B139,'Score Data Entry'!$L:$M,2,FALSE),"")</f>
        <v/>
      </c>
      <c r="AC139" s="86" t="str">
        <f>IFERROR(VLOOKUP(AC$1&amp;$B139,'Score Data Entry'!$L:$M,2,FALSE),"")</f>
        <v/>
      </c>
      <c r="AD139" s="86" t="str">
        <f>IFERROR(VLOOKUP(AD$1&amp;$B139,'Score Data Entry'!$L:$M,2,FALSE),"")</f>
        <v/>
      </c>
      <c r="AE139" s="86" t="str">
        <f>IFERROR(VLOOKUP(AE$1&amp;$B139,'Score Data Entry'!$L:$M,2,FALSE),"")</f>
        <v/>
      </c>
      <c r="AF139" s="86" t="str">
        <f>IFERROR(VLOOKUP(AF$1&amp;$B139,'Score Data Entry'!$L:$M,2,FALSE),"")</f>
        <v/>
      </c>
      <c r="AG139" s="86" t="str">
        <f>IFERROR(VLOOKUP(AG$1&amp;$B139,'Score Data Entry'!$L:$M,2,FALSE),"")</f>
        <v/>
      </c>
      <c r="AH139" s="86" t="str">
        <f>IFERROR(VLOOKUP(AH$1&amp;$B139,'Score Data Entry'!$L:$M,2,FALSE),"")</f>
        <v/>
      </c>
      <c r="AI139" s="83">
        <v>0</v>
      </c>
      <c r="AJ139" s="83">
        <v>0</v>
      </c>
      <c r="AK139" s="83">
        <v>0</v>
      </c>
      <c r="AL139" s="83">
        <v>0</v>
      </c>
      <c r="AM139" s="83">
        <v>0</v>
      </c>
      <c r="AN139" s="83">
        <v>0</v>
      </c>
      <c r="AO139" s="83">
        <v>0</v>
      </c>
      <c r="AP139" s="83">
        <v>0</v>
      </c>
      <c r="AQ139" s="84">
        <f t="shared" si="8"/>
        <v>0</v>
      </c>
      <c r="AR139" s="85">
        <f t="shared" si="9"/>
        <v>0</v>
      </c>
    </row>
    <row r="140" spans="1:44" ht="15.6" x14ac:dyDescent="0.3">
      <c r="A140" s="91" t="s">
        <v>343</v>
      </c>
      <c r="B140" s="93" t="s">
        <v>484</v>
      </c>
      <c r="C140" s="86" t="str">
        <f>IFERROR(VLOOKUP(C$1&amp;$B140,'Score Data Entry'!$L:$M,2,FALSE),"")</f>
        <v/>
      </c>
      <c r="D140" s="86" t="str">
        <f>IFERROR(VLOOKUP(D$1&amp;$B140,'Score Data Entry'!$L:$M,2,FALSE),"")</f>
        <v/>
      </c>
      <c r="E140" s="86" t="str">
        <f>IFERROR(VLOOKUP(E$1&amp;$B140,'Score Data Entry'!$L:$M,2,FALSE),"")</f>
        <v/>
      </c>
      <c r="F140" s="86" t="str">
        <f>IFERROR(VLOOKUP(F$1&amp;$B140,'Score Data Entry'!$L:$M,2,FALSE),"")</f>
        <v/>
      </c>
      <c r="G140" s="86" t="str">
        <f>IFERROR(VLOOKUP(G$1&amp;$B140,'Score Data Entry'!$L:$M,2,FALSE),"")</f>
        <v/>
      </c>
      <c r="H140" s="86" t="str">
        <f>IFERROR(VLOOKUP(H$1&amp;$B140,'Score Data Entry'!$L:$M,2,FALSE),"")</f>
        <v/>
      </c>
      <c r="I140" s="86" t="str">
        <f>IFERROR(VLOOKUP(I$1&amp;$B140,'Score Data Entry'!$L:$M,2,FALSE),"")</f>
        <v/>
      </c>
      <c r="J140" s="86" t="str">
        <f>IFERROR(VLOOKUP(J$1&amp;$B140,'Score Data Entry'!$L:$M,2,FALSE),"")</f>
        <v/>
      </c>
      <c r="K140" s="86" t="str">
        <f>IFERROR(VLOOKUP(K$1&amp;$B140,'Score Data Entry'!$L:$M,2,FALSE),"")</f>
        <v/>
      </c>
      <c r="L140" s="86" t="str">
        <f>IFERROR(VLOOKUP(L$1&amp;$B140,'Score Data Entry'!$L:$M,2,FALSE),"")</f>
        <v/>
      </c>
      <c r="M140" s="86" t="str">
        <f>IFERROR(VLOOKUP(M$1&amp;$B140,'Score Data Entry'!$L:$M,2,FALSE),"")</f>
        <v/>
      </c>
      <c r="N140" s="86" t="str">
        <f>IFERROR(VLOOKUP(N$1&amp;$B140,'Score Data Entry'!$L:$M,2,FALSE),"")</f>
        <v/>
      </c>
      <c r="O140" s="86" t="str">
        <f>IFERROR(VLOOKUP(O$1&amp;$B140,'Score Data Entry'!$L:$M,2,FALSE),"")</f>
        <v/>
      </c>
      <c r="P140" s="86" t="str">
        <f>IFERROR(VLOOKUP(P$1&amp;$B140,'Score Data Entry'!$L:$M,2,FALSE),"")</f>
        <v/>
      </c>
      <c r="Q140" s="86" t="str">
        <f>IFERROR(VLOOKUP(Q$1&amp;$B140,'Score Data Entry'!$L:$M,2,FALSE),"")</f>
        <v/>
      </c>
      <c r="R140" s="86" t="str">
        <f>IFERROR(VLOOKUP(R$1&amp;$B140,'Score Data Entry'!$L:$M,2,FALSE),"")</f>
        <v/>
      </c>
      <c r="S140" s="86" t="str">
        <f>IFERROR(VLOOKUP(S$1&amp;$B140,'Score Data Entry'!$L:$M,2,FALSE),"")</f>
        <v/>
      </c>
      <c r="T140" s="86" t="str">
        <f>IFERROR(VLOOKUP(T$1&amp;$B140,'Score Data Entry'!$L:$M,2,FALSE),"")</f>
        <v/>
      </c>
      <c r="U140" s="86" t="str">
        <f>IFERROR(VLOOKUP(U$1&amp;$B140,'Score Data Entry'!$L:$M,2,FALSE),"")</f>
        <v/>
      </c>
      <c r="V140" s="86" t="str">
        <f>IFERROR(VLOOKUP(V$1&amp;$B140,'Score Data Entry'!$L:$M,2,FALSE),"")</f>
        <v/>
      </c>
      <c r="W140" s="86" t="str">
        <f>IFERROR(VLOOKUP(W$1&amp;$B140,'Score Data Entry'!$L:$M,2,FALSE),"")</f>
        <v/>
      </c>
      <c r="X140" s="86" t="str">
        <f>IFERROR(VLOOKUP(X$1&amp;$B140,'Score Data Entry'!$L:$M,2,FALSE),"")</f>
        <v/>
      </c>
      <c r="Y140" s="86" t="str">
        <f>IFERROR(VLOOKUP(Y$1&amp;$B140,'Score Data Entry'!$L:$M,2,FALSE),"")</f>
        <v/>
      </c>
      <c r="Z140" s="86" t="str">
        <f>IFERROR(VLOOKUP(Z$1&amp;$B140,'Score Data Entry'!$L:$M,2,FALSE),"")</f>
        <v/>
      </c>
      <c r="AA140" s="86" t="str">
        <f>IFERROR(VLOOKUP(AA$1&amp;$B140,'Score Data Entry'!$L:$M,2,FALSE),"")</f>
        <v/>
      </c>
      <c r="AB140" s="86" t="str">
        <f>IFERROR(VLOOKUP(AB$1&amp;$B140,'Score Data Entry'!$L:$M,2,FALSE),"")</f>
        <v/>
      </c>
      <c r="AC140" s="86" t="str">
        <f>IFERROR(VLOOKUP(AC$1&amp;$B140,'Score Data Entry'!$L:$M,2,FALSE),"")</f>
        <v/>
      </c>
      <c r="AD140" s="86" t="str">
        <f>IFERROR(VLOOKUP(AD$1&amp;$B140,'Score Data Entry'!$L:$M,2,FALSE),"")</f>
        <v/>
      </c>
      <c r="AE140" s="86" t="str">
        <f>IFERROR(VLOOKUP(AE$1&amp;$B140,'Score Data Entry'!$L:$M,2,FALSE),"")</f>
        <v/>
      </c>
      <c r="AF140" s="86" t="str">
        <f>IFERROR(VLOOKUP(AF$1&amp;$B140,'Score Data Entry'!$L:$M,2,FALSE),"")</f>
        <v/>
      </c>
      <c r="AG140" s="86" t="str">
        <f>IFERROR(VLOOKUP(AG$1&amp;$B140,'Score Data Entry'!$L:$M,2,FALSE),"")</f>
        <v/>
      </c>
      <c r="AH140" s="86" t="str">
        <f>IFERROR(VLOOKUP(AH$1&amp;$B140,'Score Data Entry'!$L:$M,2,FALSE),"")</f>
        <v/>
      </c>
      <c r="AI140" s="83">
        <v>0</v>
      </c>
      <c r="AJ140" s="83">
        <v>0</v>
      </c>
      <c r="AK140" s="83">
        <v>0</v>
      </c>
      <c r="AL140" s="83">
        <v>0</v>
      </c>
      <c r="AM140" s="83">
        <v>0</v>
      </c>
      <c r="AN140" s="83">
        <v>0</v>
      </c>
      <c r="AO140" s="83">
        <v>0</v>
      </c>
      <c r="AP140" s="83">
        <v>0</v>
      </c>
      <c r="AQ140" s="84">
        <f t="shared" si="8"/>
        <v>0</v>
      </c>
      <c r="AR140" s="85">
        <f t="shared" si="9"/>
        <v>0</v>
      </c>
    </row>
    <row r="141" spans="1:44" ht="15.6" x14ac:dyDescent="0.3">
      <c r="A141" s="91" t="s">
        <v>344</v>
      </c>
      <c r="B141" s="93" t="s">
        <v>485</v>
      </c>
      <c r="C141" s="86" t="str">
        <f>IFERROR(VLOOKUP(C$1&amp;$B141,'Score Data Entry'!$L:$M,2,FALSE),"")</f>
        <v/>
      </c>
      <c r="D141" s="86" t="str">
        <f>IFERROR(VLOOKUP(D$1&amp;$B141,'Score Data Entry'!$L:$M,2,FALSE),"")</f>
        <v/>
      </c>
      <c r="E141" s="86" t="str">
        <f>IFERROR(VLOOKUP(E$1&amp;$B141,'Score Data Entry'!$L:$M,2,FALSE),"")</f>
        <v/>
      </c>
      <c r="F141" s="86" t="str">
        <f>IFERROR(VLOOKUP(F$1&amp;$B141,'Score Data Entry'!$L:$M,2,FALSE),"")</f>
        <v/>
      </c>
      <c r="G141" s="86" t="str">
        <f>IFERROR(VLOOKUP(G$1&amp;$B141,'Score Data Entry'!$L:$M,2,FALSE),"")</f>
        <v/>
      </c>
      <c r="H141" s="86" t="str">
        <f>IFERROR(VLOOKUP(H$1&amp;$B141,'Score Data Entry'!$L:$M,2,FALSE),"")</f>
        <v/>
      </c>
      <c r="I141" s="86" t="str">
        <f>IFERROR(VLOOKUP(I$1&amp;$B141,'Score Data Entry'!$L:$M,2,FALSE),"")</f>
        <v/>
      </c>
      <c r="J141" s="86" t="str">
        <f>IFERROR(VLOOKUP(J$1&amp;$B141,'Score Data Entry'!$L:$M,2,FALSE),"")</f>
        <v/>
      </c>
      <c r="K141" s="86" t="str">
        <f>IFERROR(VLOOKUP(K$1&amp;$B141,'Score Data Entry'!$L:$M,2,FALSE),"")</f>
        <v/>
      </c>
      <c r="L141" s="86" t="str">
        <f>IFERROR(VLOOKUP(L$1&amp;$B141,'Score Data Entry'!$L:$M,2,FALSE),"")</f>
        <v/>
      </c>
      <c r="M141" s="86" t="str">
        <f>IFERROR(VLOOKUP(M$1&amp;$B141,'Score Data Entry'!$L:$M,2,FALSE),"")</f>
        <v/>
      </c>
      <c r="N141" s="86" t="str">
        <f>IFERROR(VLOOKUP(N$1&amp;$B141,'Score Data Entry'!$L:$M,2,FALSE),"")</f>
        <v/>
      </c>
      <c r="O141" s="86" t="str">
        <f>IFERROR(VLOOKUP(O$1&amp;$B141,'Score Data Entry'!$L:$M,2,FALSE),"")</f>
        <v/>
      </c>
      <c r="P141" s="86" t="str">
        <f>IFERROR(VLOOKUP(P$1&amp;$B141,'Score Data Entry'!$L:$M,2,FALSE),"")</f>
        <v/>
      </c>
      <c r="Q141" s="86" t="str">
        <f>IFERROR(VLOOKUP(Q$1&amp;$B141,'Score Data Entry'!$L:$M,2,FALSE),"")</f>
        <v/>
      </c>
      <c r="R141" s="86" t="str">
        <f>IFERROR(VLOOKUP(R$1&amp;$B141,'Score Data Entry'!$L:$M,2,FALSE),"")</f>
        <v/>
      </c>
      <c r="S141" s="86" t="str">
        <f>IFERROR(VLOOKUP(S$1&amp;$B141,'Score Data Entry'!$L:$M,2,FALSE),"")</f>
        <v/>
      </c>
      <c r="T141" s="86" t="str">
        <f>IFERROR(VLOOKUP(T$1&amp;$B141,'Score Data Entry'!$L:$M,2,FALSE),"")</f>
        <v/>
      </c>
      <c r="U141" s="86" t="str">
        <f>IFERROR(VLOOKUP(U$1&amp;$B141,'Score Data Entry'!$L:$M,2,FALSE),"")</f>
        <v/>
      </c>
      <c r="V141" s="86" t="str">
        <f>IFERROR(VLOOKUP(V$1&amp;$B141,'Score Data Entry'!$L:$M,2,FALSE),"")</f>
        <v/>
      </c>
      <c r="W141" s="86" t="str">
        <f>IFERROR(VLOOKUP(W$1&amp;$B141,'Score Data Entry'!$L:$M,2,FALSE),"")</f>
        <v/>
      </c>
      <c r="X141" s="86" t="str">
        <f>IFERROR(VLOOKUP(X$1&amp;$B141,'Score Data Entry'!$L:$M,2,FALSE),"")</f>
        <v/>
      </c>
      <c r="Y141" s="86" t="str">
        <f>IFERROR(VLOOKUP(Y$1&amp;$B141,'Score Data Entry'!$L:$M,2,FALSE),"")</f>
        <v/>
      </c>
      <c r="Z141" s="86" t="str">
        <f>IFERROR(VLOOKUP(Z$1&amp;$B141,'Score Data Entry'!$L:$M,2,FALSE),"")</f>
        <v/>
      </c>
      <c r="AA141" s="86" t="str">
        <f>IFERROR(VLOOKUP(AA$1&amp;$B141,'Score Data Entry'!$L:$M,2,FALSE),"")</f>
        <v/>
      </c>
      <c r="AB141" s="86" t="str">
        <f>IFERROR(VLOOKUP(AB$1&amp;$B141,'Score Data Entry'!$L:$M,2,FALSE),"")</f>
        <v/>
      </c>
      <c r="AC141" s="86" t="str">
        <f>IFERROR(VLOOKUP(AC$1&amp;$B141,'Score Data Entry'!$L:$M,2,FALSE),"")</f>
        <v/>
      </c>
      <c r="AD141" s="86" t="str">
        <f>IFERROR(VLOOKUP(AD$1&amp;$B141,'Score Data Entry'!$L:$M,2,FALSE),"")</f>
        <v/>
      </c>
      <c r="AE141" s="86" t="str">
        <f>IFERROR(VLOOKUP(AE$1&amp;$B141,'Score Data Entry'!$L:$M,2,FALSE),"")</f>
        <v/>
      </c>
      <c r="AF141" s="86" t="str">
        <f>IFERROR(VLOOKUP(AF$1&amp;$B141,'Score Data Entry'!$L:$M,2,FALSE),"")</f>
        <v/>
      </c>
      <c r="AG141" s="86" t="str">
        <f>IFERROR(VLOOKUP(AG$1&amp;$B141,'Score Data Entry'!$L:$M,2,FALSE),"")</f>
        <v/>
      </c>
      <c r="AH141" s="86" t="str">
        <f>IFERROR(VLOOKUP(AH$1&amp;$B141,'Score Data Entry'!$L:$M,2,FALSE),"")</f>
        <v/>
      </c>
      <c r="AI141" s="83">
        <v>0</v>
      </c>
      <c r="AJ141" s="83">
        <v>0</v>
      </c>
      <c r="AK141" s="83">
        <v>0</v>
      </c>
      <c r="AL141" s="83">
        <v>0</v>
      </c>
      <c r="AM141" s="83">
        <v>0</v>
      </c>
      <c r="AN141" s="83">
        <v>0</v>
      </c>
      <c r="AO141" s="83">
        <v>0</v>
      </c>
      <c r="AP141" s="83">
        <v>0</v>
      </c>
      <c r="AQ141" s="84">
        <f t="shared" si="8"/>
        <v>0</v>
      </c>
      <c r="AR141" s="85">
        <f t="shared" si="9"/>
        <v>0</v>
      </c>
    </row>
    <row r="142" spans="1:44" ht="15.6" x14ac:dyDescent="0.3">
      <c r="A142" s="91" t="s">
        <v>345</v>
      </c>
      <c r="B142" s="93" t="s">
        <v>486</v>
      </c>
      <c r="C142" s="86" t="str">
        <f>IFERROR(VLOOKUP(C$1&amp;$B142,'Score Data Entry'!$L:$M,2,FALSE),"")</f>
        <v/>
      </c>
      <c r="D142" s="86" t="str">
        <f>IFERROR(VLOOKUP(D$1&amp;$B142,'Score Data Entry'!$L:$M,2,FALSE),"")</f>
        <v/>
      </c>
      <c r="E142" s="86" t="str">
        <f>IFERROR(VLOOKUP(E$1&amp;$B142,'Score Data Entry'!$L:$M,2,FALSE),"")</f>
        <v/>
      </c>
      <c r="F142" s="86" t="str">
        <f>IFERROR(VLOOKUP(F$1&amp;$B142,'Score Data Entry'!$L:$M,2,FALSE),"")</f>
        <v/>
      </c>
      <c r="G142" s="86" t="str">
        <f>IFERROR(VLOOKUP(G$1&amp;$B142,'Score Data Entry'!$L:$M,2,FALSE),"")</f>
        <v/>
      </c>
      <c r="H142" s="86" t="str">
        <f>IFERROR(VLOOKUP(H$1&amp;$B142,'Score Data Entry'!$L:$M,2,FALSE),"")</f>
        <v/>
      </c>
      <c r="I142" s="86" t="str">
        <f>IFERROR(VLOOKUP(I$1&amp;$B142,'Score Data Entry'!$L:$M,2,FALSE),"")</f>
        <v/>
      </c>
      <c r="J142" s="86" t="str">
        <f>IFERROR(VLOOKUP(J$1&amp;$B142,'Score Data Entry'!$L:$M,2,FALSE),"")</f>
        <v/>
      </c>
      <c r="K142" s="86" t="str">
        <f>IFERROR(VLOOKUP(K$1&amp;$B142,'Score Data Entry'!$L:$M,2,FALSE),"")</f>
        <v/>
      </c>
      <c r="L142" s="86" t="str">
        <f>IFERROR(VLOOKUP(L$1&amp;$B142,'Score Data Entry'!$L:$M,2,FALSE),"")</f>
        <v/>
      </c>
      <c r="M142" s="86" t="str">
        <f>IFERROR(VLOOKUP(M$1&amp;$B142,'Score Data Entry'!$L:$M,2,FALSE),"")</f>
        <v/>
      </c>
      <c r="N142" s="86" t="str">
        <f>IFERROR(VLOOKUP(N$1&amp;$B142,'Score Data Entry'!$L:$M,2,FALSE),"")</f>
        <v/>
      </c>
      <c r="O142" s="86" t="str">
        <f>IFERROR(VLOOKUP(O$1&amp;$B142,'Score Data Entry'!$L:$M,2,FALSE),"")</f>
        <v/>
      </c>
      <c r="P142" s="86" t="str">
        <f>IFERROR(VLOOKUP(P$1&amp;$B142,'Score Data Entry'!$L:$M,2,FALSE),"")</f>
        <v/>
      </c>
      <c r="Q142" s="86" t="str">
        <f>IFERROR(VLOOKUP(Q$1&amp;$B142,'Score Data Entry'!$L:$M,2,FALSE),"")</f>
        <v/>
      </c>
      <c r="R142" s="86" t="str">
        <f>IFERROR(VLOOKUP(R$1&amp;$B142,'Score Data Entry'!$L:$M,2,FALSE),"")</f>
        <v/>
      </c>
      <c r="S142" s="86" t="str">
        <f>IFERROR(VLOOKUP(S$1&amp;$B142,'Score Data Entry'!$L:$M,2,FALSE),"")</f>
        <v/>
      </c>
      <c r="T142" s="86" t="str">
        <f>IFERROR(VLOOKUP(T$1&amp;$B142,'Score Data Entry'!$L:$M,2,FALSE),"")</f>
        <v/>
      </c>
      <c r="U142" s="86" t="str">
        <f>IFERROR(VLOOKUP(U$1&amp;$B142,'Score Data Entry'!$L:$M,2,FALSE),"")</f>
        <v/>
      </c>
      <c r="V142" s="86" t="str">
        <f>IFERROR(VLOOKUP(V$1&amp;$B142,'Score Data Entry'!$L:$M,2,FALSE),"")</f>
        <v/>
      </c>
      <c r="W142" s="86" t="str">
        <f>IFERROR(VLOOKUP(W$1&amp;$B142,'Score Data Entry'!$L:$M,2,FALSE),"")</f>
        <v/>
      </c>
      <c r="X142" s="86" t="str">
        <f>IFERROR(VLOOKUP(X$1&amp;$B142,'Score Data Entry'!$L:$M,2,FALSE),"")</f>
        <v/>
      </c>
      <c r="Y142" s="86" t="str">
        <f>IFERROR(VLOOKUP(Y$1&amp;$B142,'Score Data Entry'!$L:$M,2,FALSE),"")</f>
        <v/>
      </c>
      <c r="Z142" s="86" t="str">
        <f>IFERROR(VLOOKUP(Z$1&amp;$B142,'Score Data Entry'!$L:$M,2,FALSE),"")</f>
        <v/>
      </c>
      <c r="AA142" s="86" t="str">
        <f>IFERROR(VLOOKUP(AA$1&amp;$B142,'Score Data Entry'!$L:$M,2,FALSE),"")</f>
        <v/>
      </c>
      <c r="AB142" s="86" t="str">
        <f>IFERROR(VLOOKUP(AB$1&amp;$B142,'Score Data Entry'!$L:$M,2,FALSE),"")</f>
        <v/>
      </c>
      <c r="AC142" s="86" t="str">
        <f>IFERROR(VLOOKUP(AC$1&amp;$B142,'Score Data Entry'!$L:$M,2,FALSE),"")</f>
        <v/>
      </c>
      <c r="AD142" s="86" t="str">
        <f>IFERROR(VLOOKUP(AD$1&amp;$B142,'Score Data Entry'!$L:$M,2,FALSE),"")</f>
        <v/>
      </c>
      <c r="AE142" s="86" t="str">
        <f>IFERROR(VLOOKUP(AE$1&amp;$B142,'Score Data Entry'!$L:$M,2,FALSE),"")</f>
        <v/>
      </c>
      <c r="AF142" s="86" t="str">
        <f>IFERROR(VLOOKUP(AF$1&amp;$B142,'Score Data Entry'!$L:$M,2,FALSE),"")</f>
        <v/>
      </c>
      <c r="AG142" s="86" t="str">
        <f>IFERROR(VLOOKUP(AG$1&amp;$B142,'Score Data Entry'!$L:$M,2,FALSE),"")</f>
        <v/>
      </c>
      <c r="AH142" s="86" t="str">
        <f>IFERROR(VLOOKUP(AH$1&amp;$B142,'Score Data Entry'!$L:$M,2,FALSE),"")</f>
        <v/>
      </c>
      <c r="AI142" s="83">
        <v>0</v>
      </c>
      <c r="AJ142" s="83">
        <v>0</v>
      </c>
      <c r="AK142" s="83">
        <v>0</v>
      </c>
      <c r="AL142" s="83">
        <v>0</v>
      </c>
      <c r="AM142" s="83">
        <v>0</v>
      </c>
      <c r="AN142" s="83">
        <v>0</v>
      </c>
      <c r="AO142" s="83">
        <v>0</v>
      </c>
      <c r="AP142" s="83">
        <v>0</v>
      </c>
      <c r="AQ142" s="84">
        <f t="shared" si="8"/>
        <v>0</v>
      </c>
      <c r="AR142" s="85">
        <f t="shared" si="9"/>
        <v>0</v>
      </c>
    </row>
    <row r="143" spans="1:44" ht="15.6" x14ac:dyDescent="0.3">
      <c r="A143" s="91" t="s">
        <v>346</v>
      </c>
      <c r="B143" s="93" t="s">
        <v>487</v>
      </c>
      <c r="C143" s="86" t="str">
        <f>IFERROR(VLOOKUP(C$1&amp;$B143,'Score Data Entry'!$L:$M,2,FALSE),"")</f>
        <v/>
      </c>
      <c r="D143" s="86" t="str">
        <f>IFERROR(VLOOKUP(D$1&amp;$B143,'Score Data Entry'!$L:$M,2,FALSE),"")</f>
        <v/>
      </c>
      <c r="E143" s="86" t="str">
        <f>IFERROR(VLOOKUP(E$1&amp;$B143,'Score Data Entry'!$L:$M,2,FALSE),"")</f>
        <v/>
      </c>
      <c r="F143" s="86" t="str">
        <f>IFERROR(VLOOKUP(F$1&amp;$B143,'Score Data Entry'!$L:$M,2,FALSE),"")</f>
        <v/>
      </c>
      <c r="G143" s="86" t="str">
        <f>IFERROR(VLOOKUP(G$1&amp;$B143,'Score Data Entry'!$L:$M,2,FALSE),"")</f>
        <v/>
      </c>
      <c r="H143" s="86" t="str">
        <f>IFERROR(VLOOKUP(H$1&amp;$B143,'Score Data Entry'!$L:$M,2,FALSE),"")</f>
        <v/>
      </c>
      <c r="I143" s="86" t="str">
        <f>IFERROR(VLOOKUP(I$1&amp;$B143,'Score Data Entry'!$L:$M,2,FALSE),"")</f>
        <v/>
      </c>
      <c r="J143" s="86" t="str">
        <f>IFERROR(VLOOKUP(J$1&amp;$B143,'Score Data Entry'!$L:$M,2,FALSE),"")</f>
        <v/>
      </c>
      <c r="K143" s="86" t="str">
        <f>IFERROR(VLOOKUP(K$1&amp;$B143,'Score Data Entry'!$L:$M,2,FALSE),"")</f>
        <v/>
      </c>
      <c r="L143" s="86" t="str">
        <f>IFERROR(VLOOKUP(L$1&amp;$B143,'Score Data Entry'!$L:$M,2,FALSE),"")</f>
        <v/>
      </c>
      <c r="M143" s="86" t="str">
        <f>IFERROR(VLOOKUP(M$1&amp;$B143,'Score Data Entry'!$L:$M,2,FALSE),"")</f>
        <v/>
      </c>
      <c r="N143" s="86" t="str">
        <f>IFERROR(VLOOKUP(N$1&amp;$B143,'Score Data Entry'!$L:$M,2,FALSE),"")</f>
        <v/>
      </c>
      <c r="O143" s="86" t="str">
        <f>IFERROR(VLOOKUP(O$1&amp;$B143,'Score Data Entry'!$L:$M,2,FALSE),"")</f>
        <v/>
      </c>
      <c r="P143" s="86" t="str">
        <f>IFERROR(VLOOKUP(P$1&amp;$B143,'Score Data Entry'!$L:$M,2,FALSE),"")</f>
        <v/>
      </c>
      <c r="Q143" s="86" t="str">
        <f>IFERROR(VLOOKUP(Q$1&amp;$B143,'Score Data Entry'!$L:$M,2,FALSE),"")</f>
        <v/>
      </c>
      <c r="R143" s="86" t="str">
        <f>IFERROR(VLOOKUP(R$1&amp;$B143,'Score Data Entry'!$L:$M,2,FALSE),"")</f>
        <v/>
      </c>
      <c r="S143" s="86" t="str">
        <f>IFERROR(VLOOKUP(S$1&amp;$B143,'Score Data Entry'!$L:$M,2,FALSE),"")</f>
        <v/>
      </c>
      <c r="T143" s="86" t="str">
        <f>IFERROR(VLOOKUP(T$1&amp;$B143,'Score Data Entry'!$L:$M,2,FALSE),"")</f>
        <v/>
      </c>
      <c r="U143" s="86" t="str">
        <f>IFERROR(VLOOKUP(U$1&amp;$B143,'Score Data Entry'!$L:$M,2,FALSE),"")</f>
        <v/>
      </c>
      <c r="V143" s="86" t="str">
        <f>IFERROR(VLOOKUP(V$1&amp;$B143,'Score Data Entry'!$L:$M,2,FALSE),"")</f>
        <v/>
      </c>
      <c r="W143" s="86" t="str">
        <f>IFERROR(VLOOKUP(W$1&amp;$B143,'Score Data Entry'!$L:$M,2,FALSE),"")</f>
        <v/>
      </c>
      <c r="X143" s="86" t="str">
        <f>IFERROR(VLOOKUP(X$1&amp;$B143,'Score Data Entry'!$L:$M,2,FALSE),"")</f>
        <v/>
      </c>
      <c r="Y143" s="86" t="str">
        <f>IFERROR(VLOOKUP(Y$1&amp;$B143,'Score Data Entry'!$L:$M,2,FALSE),"")</f>
        <v/>
      </c>
      <c r="Z143" s="86" t="str">
        <f>IFERROR(VLOOKUP(Z$1&amp;$B143,'Score Data Entry'!$L:$M,2,FALSE),"")</f>
        <v/>
      </c>
      <c r="AA143" s="86" t="str">
        <f>IFERROR(VLOOKUP(AA$1&amp;$B143,'Score Data Entry'!$L:$M,2,FALSE),"")</f>
        <v/>
      </c>
      <c r="AB143" s="86" t="str">
        <f>IFERROR(VLOOKUP(AB$1&amp;$B143,'Score Data Entry'!$L:$M,2,FALSE),"")</f>
        <v/>
      </c>
      <c r="AC143" s="86" t="str">
        <f>IFERROR(VLOOKUP(AC$1&amp;$B143,'Score Data Entry'!$L:$M,2,FALSE),"")</f>
        <v/>
      </c>
      <c r="AD143" s="86" t="str">
        <f>IFERROR(VLOOKUP(AD$1&amp;$B143,'Score Data Entry'!$L:$M,2,FALSE),"")</f>
        <v/>
      </c>
      <c r="AE143" s="86" t="str">
        <f>IFERROR(VLOOKUP(AE$1&amp;$B143,'Score Data Entry'!$L:$M,2,FALSE),"")</f>
        <v/>
      </c>
      <c r="AF143" s="86" t="str">
        <f>IFERROR(VLOOKUP(AF$1&amp;$B143,'Score Data Entry'!$L:$M,2,FALSE),"")</f>
        <v/>
      </c>
      <c r="AG143" s="86" t="str">
        <f>IFERROR(VLOOKUP(AG$1&amp;$B143,'Score Data Entry'!$L:$M,2,FALSE),"")</f>
        <v/>
      </c>
      <c r="AH143" s="86" t="str">
        <f>IFERROR(VLOOKUP(AH$1&amp;$B143,'Score Data Entry'!$L:$M,2,FALSE),"")</f>
        <v/>
      </c>
      <c r="AI143" s="83">
        <v>0</v>
      </c>
      <c r="AJ143" s="83">
        <v>0</v>
      </c>
      <c r="AK143" s="83">
        <v>0</v>
      </c>
      <c r="AL143" s="83">
        <v>0</v>
      </c>
      <c r="AM143" s="83">
        <v>0</v>
      </c>
      <c r="AN143" s="83">
        <v>0</v>
      </c>
      <c r="AO143" s="83">
        <v>0</v>
      </c>
      <c r="AP143" s="83">
        <v>0</v>
      </c>
      <c r="AQ143" s="84">
        <f t="shared" si="8"/>
        <v>0</v>
      </c>
      <c r="AR143" s="85">
        <f t="shared" si="9"/>
        <v>0</v>
      </c>
    </row>
    <row r="144" spans="1:44" ht="15.6" x14ac:dyDescent="0.3">
      <c r="A144" s="91" t="s">
        <v>347</v>
      </c>
      <c r="B144" s="93" t="s">
        <v>488</v>
      </c>
      <c r="C144" s="86" t="str">
        <f>IFERROR(VLOOKUP(C$1&amp;$B144,'Score Data Entry'!$L:$M,2,FALSE),"")</f>
        <v/>
      </c>
      <c r="D144" s="86" t="str">
        <f>IFERROR(VLOOKUP(D$1&amp;$B144,'Score Data Entry'!$L:$M,2,FALSE),"")</f>
        <v/>
      </c>
      <c r="E144" s="86" t="str">
        <f>IFERROR(VLOOKUP(E$1&amp;$B144,'Score Data Entry'!$L:$M,2,FALSE),"")</f>
        <v/>
      </c>
      <c r="F144" s="86" t="str">
        <f>IFERROR(VLOOKUP(F$1&amp;$B144,'Score Data Entry'!$L:$M,2,FALSE),"")</f>
        <v/>
      </c>
      <c r="G144" s="86" t="str">
        <f>IFERROR(VLOOKUP(G$1&amp;$B144,'Score Data Entry'!$L:$M,2,FALSE),"")</f>
        <v/>
      </c>
      <c r="H144" s="86" t="str">
        <f>IFERROR(VLOOKUP(H$1&amp;$B144,'Score Data Entry'!$L:$M,2,FALSE),"")</f>
        <v/>
      </c>
      <c r="I144" s="86" t="str">
        <f>IFERROR(VLOOKUP(I$1&amp;$B144,'Score Data Entry'!$L:$M,2,FALSE),"")</f>
        <v/>
      </c>
      <c r="J144" s="86" t="str">
        <f>IFERROR(VLOOKUP(J$1&amp;$B144,'Score Data Entry'!$L:$M,2,FALSE),"")</f>
        <v/>
      </c>
      <c r="K144" s="86" t="str">
        <f>IFERROR(VLOOKUP(K$1&amp;$B144,'Score Data Entry'!$L:$M,2,FALSE),"")</f>
        <v/>
      </c>
      <c r="L144" s="86" t="str">
        <f>IFERROR(VLOOKUP(L$1&amp;$B144,'Score Data Entry'!$L:$M,2,FALSE),"")</f>
        <v/>
      </c>
      <c r="M144" s="86" t="str">
        <f>IFERROR(VLOOKUP(M$1&amp;$B144,'Score Data Entry'!$L:$M,2,FALSE),"")</f>
        <v/>
      </c>
      <c r="N144" s="86" t="str">
        <f>IFERROR(VLOOKUP(N$1&amp;$B144,'Score Data Entry'!$L:$M,2,FALSE),"")</f>
        <v/>
      </c>
      <c r="O144" s="86" t="str">
        <f>IFERROR(VLOOKUP(O$1&amp;$B144,'Score Data Entry'!$L:$M,2,FALSE),"")</f>
        <v/>
      </c>
      <c r="P144" s="86" t="str">
        <f>IFERROR(VLOOKUP(P$1&amp;$B144,'Score Data Entry'!$L:$M,2,FALSE),"")</f>
        <v/>
      </c>
      <c r="Q144" s="86" t="str">
        <f>IFERROR(VLOOKUP(Q$1&amp;$B144,'Score Data Entry'!$L:$M,2,FALSE),"")</f>
        <v/>
      </c>
      <c r="R144" s="86" t="str">
        <f>IFERROR(VLOOKUP(R$1&amp;$B144,'Score Data Entry'!$L:$M,2,FALSE),"")</f>
        <v/>
      </c>
      <c r="S144" s="86" t="str">
        <f>IFERROR(VLOOKUP(S$1&amp;$B144,'Score Data Entry'!$L:$M,2,FALSE),"")</f>
        <v/>
      </c>
      <c r="T144" s="86" t="str">
        <f>IFERROR(VLOOKUP(T$1&amp;$B144,'Score Data Entry'!$L:$M,2,FALSE),"")</f>
        <v/>
      </c>
      <c r="U144" s="86" t="str">
        <f>IFERROR(VLOOKUP(U$1&amp;$B144,'Score Data Entry'!$L:$M,2,FALSE),"")</f>
        <v/>
      </c>
      <c r="V144" s="86" t="str">
        <f>IFERROR(VLOOKUP(V$1&amp;$B144,'Score Data Entry'!$L:$M,2,FALSE),"")</f>
        <v/>
      </c>
      <c r="W144" s="86" t="str">
        <f>IFERROR(VLOOKUP(W$1&amp;$B144,'Score Data Entry'!$L:$M,2,FALSE),"")</f>
        <v/>
      </c>
      <c r="X144" s="86" t="str">
        <f>IFERROR(VLOOKUP(X$1&amp;$B144,'Score Data Entry'!$L:$M,2,FALSE),"")</f>
        <v/>
      </c>
      <c r="Y144" s="86" t="str">
        <f>IFERROR(VLOOKUP(Y$1&amp;$B144,'Score Data Entry'!$L:$M,2,FALSE),"")</f>
        <v/>
      </c>
      <c r="Z144" s="86" t="str">
        <f>IFERROR(VLOOKUP(Z$1&amp;$B144,'Score Data Entry'!$L:$M,2,FALSE),"")</f>
        <v/>
      </c>
      <c r="AA144" s="86" t="str">
        <f>IFERROR(VLOOKUP(AA$1&amp;$B144,'Score Data Entry'!$L:$M,2,FALSE),"")</f>
        <v/>
      </c>
      <c r="AB144" s="86" t="str">
        <f>IFERROR(VLOOKUP(AB$1&amp;$B144,'Score Data Entry'!$L:$M,2,FALSE),"")</f>
        <v/>
      </c>
      <c r="AC144" s="86" t="str">
        <f>IFERROR(VLOOKUP(AC$1&amp;$B144,'Score Data Entry'!$L:$M,2,FALSE),"")</f>
        <v/>
      </c>
      <c r="AD144" s="86" t="str">
        <f>IFERROR(VLOOKUP(AD$1&amp;$B144,'Score Data Entry'!$L:$M,2,FALSE),"")</f>
        <v/>
      </c>
      <c r="AE144" s="86" t="str">
        <f>IFERROR(VLOOKUP(AE$1&amp;$B144,'Score Data Entry'!$L:$M,2,FALSE),"")</f>
        <v/>
      </c>
      <c r="AF144" s="86" t="str">
        <f>IFERROR(VLOOKUP(AF$1&amp;$B144,'Score Data Entry'!$L:$M,2,FALSE),"")</f>
        <v/>
      </c>
      <c r="AG144" s="86" t="str">
        <f>IFERROR(VLOOKUP(AG$1&amp;$B144,'Score Data Entry'!$L:$M,2,FALSE),"")</f>
        <v/>
      </c>
      <c r="AH144" s="86" t="str">
        <f>IFERROR(VLOOKUP(AH$1&amp;$B144,'Score Data Entry'!$L:$M,2,FALSE),"")</f>
        <v/>
      </c>
      <c r="AI144" s="83">
        <v>0</v>
      </c>
      <c r="AJ144" s="83">
        <v>0</v>
      </c>
      <c r="AK144" s="83">
        <v>0</v>
      </c>
      <c r="AL144" s="83">
        <v>0</v>
      </c>
      <c r="AM144" s="83">
        <v>0</v>
      </c>
      <c r="AN144" s="83">
        <v>0</v>
      </c>
      <c r="AO144" s="83">
        <v>0</v>
      </c>
      <c r="AP144" s="83">
        <v>0</v>
      </c>
      <c r="AQ144" s="84">
        <f t="shared" si="8"/>
        <v>0</v>
      </c>
      <c r="AR144" s="85">
        <f t="shared" si="9"/>
        <v>0</v>
      </c>
    </row>
    <row r="145" spans="1:44" ht="15.6" x14ac:dyDescent="0.3">
      <c r="A145" s="91" t="s">
        <v>348</v>
      </c>
      <c r="B145" s="93" t="s">
        <v>489</v>
      </c>
      <c r="C145" s="86" t="str">
        <f>IFERROR(VLOOKUP(C$1&amp;$B145,'Score Data Entry'!$L:$M,2,FALSE),"")</f>
        <v/>
      </c>
      <c r="D145" s="86" t="str">
        <f>IFERROR(VLOOKUP(D$1&amp;$B145,'Score Data Entry'!$L:$M,2,FALSE),"")</f>
        <v/>
      </c>
      <c r="E145" s="86" t="str">
        <f>IFERROR(VLOOKUP(E$1&amp;$B145,'Score Data Entry'!$L:$M,2,FALSE),"")</f>
        <v/>
      </c>
      <c r="F145" s="86" t="str">
        <f>IFERROR(VLOOKUP(F$1&amp;$B145,'Score Data Entry'!$L:$M,2,FALSE),"")</f>
        <v/>
      </c>
      <c r="G145" s="86" t="str">
        <f>IFERROR(VLOOKUP(G$1&amp;$B145,'Score Data Entry'!$L:$M,2,FALSE),"")</f>
        <v/>
      </c>
      <c r="H145" s="86" t="str">
        <f>IFERROR(VLOOKUP(H$1&amp;$B145,'Score Data Entry'!$L:$M,2,FALSE),"")</f>
        <v/>
      </c>
      <c r="I145" s="86" t="str">
        <f>IFERROR(VLOOKUP(I$1&amp;$B145,'Score Data Entry'!$L:$M,2,FALSE),"")</f>
        <v/>
      </c>
      <c r="J145" s="86" t="str">
        <f>IFERROR(VLOOKUP(J$1&amp;$B145,'Score Data Entry'!$L:$M,2,FALSE),"")</f>
        <v/>
      </c>
      <c r="K145" s="86" t="str">
        <f>IFERROR(VLOOKUP(K$1&amp;$B145,'Score Data Entry'!$L:$M,2,FALSE),"")</f>
        <v/>
      </c>
      <c r="L145" s="86" t="str">
        <f>IFERROR(VLOOKUP(L$1&amp;$B145,'Score Data Entry'!$L:$M,2,FALSE),"")</f>
        <v/>
      </c>
      <c r="M145" s="86" t="str">
        <f>IFERROR(VLOOKUP(M$1&amp;$B145,'Score Data Entry'!$L:$M,2,FALSE),"")</f>
        <v/>
      </c>
      <c r="N145" s="86" t="str">
        <f>IFERROR(VLOOKUP(N$1&amp;$B145,'Score Data Entry'!$L:$M,2,FALSE),"")</f>
        <v/>
      </c>
      <c r="O145" s="86" t="str">
        <f>IFERROR(VLOOKUP(O$1&amp;$B145,'Score Data Entry'!$L:$M,2,FALSE),"")</f>
        <v/>
      </c>
      <c r="P145" s="86" t="str">
        <f>IFERROR(VLOOKUP(P$1&amp;$B145,'Score Data Entry'!$L:$M,2,FALSE),"")</f>
        <v/>
      </c>
      <c r="Q145" s="86" t="str">
        <f>IFERROR(VLOOKUP(Q$1&amp;$B145,'Score Data Entry'!$L:$M,2,FALSE),"")</f>
        <v/>
      </c>
      <c r="R145" s="86" t="str">
        <f>IFERROR(VLOOKUP(R$1&amp;$B145,'Score Data Entry'!$L:$M,2,FALSE),"")</f>
        <v/>
      </c>
      <c r="S145" s="86" t="str">
        <f>IFERROR(VLOOKUP(S$1&amp;$B145,'Score Data Entry'!$L:$M,2,FALSE),"")</f>
        <v/>
      </c>
      <c r="T145" s="86" t="str">
        <f>IFERROR(VLOOKUP(T$1&amp;$B145,'Score Data Entry'!$L:$M,2,FALSE),"")</f>
        <v/>
      </c>
      <c r="U145" s="86" t="str">
        <f>IFERROR(VLOOKUP(U$1&amp;$B145,'Score Data Entry'!$L:$M,2,FALSE),"")</f>
        <v/>
      </c>
      <c r="V145" s="86" t="str">
        <f>IFERROR(VLOOKUP(V$1&amp;$B145,'Score Data Entry'!$L:$M,2,FALSE),"")</f>
        <v/>
      </c>
      <c r="W145" s="86" t="str">
        <f>IFERROR(VLOOKUP(W$1&amp;$B145,'Score Data Entry'!$L:$M,2,FALSE),"")</f>
        <v/>
      </c>
      <c r="X145" s="86" t="str">
        <f>IFERROR(VLOOKUP(X$1&amp;$B145,'Score Data Entry'!$L:$M,2,FALSE),"")</f>
        <v/>
      </c>
      <c r="Y145" s="86" t="str">
        <f>IFERROR(VLOOKUP(Y$1&amp;$B145,'Score Data Entry'!$L:$M,2,FALSE),"")</f>
        <v/>
      </c>
      <c r="Z145" s="86" t="str">
        <f>IFERROR(VLOOKUP(Z$1&amp;$B145,'Score Data Entry'!$L:$M,2,FALSE),"")</f>
        <v/>
      </c>
      <c r="AA145" s="86" t="str">
        <f>IFERROR(VLOOKUP(AA$1&amp;$B145,'Score Data Entry'!$L:$M,2,FALSE),"")</f>
        <v/>
      </c>
      <c r="AB145" s="86" t="str">
        <f>IFERROR(VLOOKUP(AB$1&amp;$B145,'Score Data Entry'!$L:$M,2,FALSE),"")</f>
        <v/>
      </c>
      <c r="AC145" s="86" t="str">
        <f>IFERROR(VLOOKUP(AC$1&amp;$B145,'Score Data Entry'!$L:$M,2,FALSE),"")</f>
        <v/>
      </c>
      <c r="AD145" s="86" t="str">
        <f>IFERROR(VLOOKUP(AD$1&amp;$B145,'Score Data Entry'!$L:$M,2,FALSE),"")</f>
        <v/>
      </c>
      <c r="AE145" s="86" t="str">
        <f>IFERROR(VLOOKUP(AE$1&amp;$B145,'Score Data Entry'!$L:$M,2,FALSE),"")</f>
        <v/>
      </c>
      <c r="AF145" s="86" t="str">
        <f>IFERROR(VLOOKUP(AF$1&amp;$B145,'Score Data Entry'!$L:$M,2,FALSE),"")</f>
        <v/>
      </c>
      <c r="AG145" s="86" t="str">
        <f>IFERROR(VLOOKUP(AG$1&amp;$B145,'Score Data Entry'!$L:$M,2,FALSE),"")</f>
        <v/>
      </c>
      <c r="AH145" s="86" t="str">
        <f>IFERROR(VLOOKUP(AH$1&amp;$B145,'Score Data Entry'!$L:$M,2,FALSE),"")</f>
        <v/>
      </c>
      <c r="AI145" s="83">
        <v>0</v>
      </c>
      <c r="AJ145" s="83">
        <v>0</v>
      </c>
      <c r="AK145" s="83">
        <v>0</v>
      </c>
      <c r="AL145" s="83">
        <v>0</v>
      </c>
      <c r="AM145" s="83">
        <v>0</v>
      </c>
      <c r="AN145" s="83">
        <v>0</v>
      </c>
      <c r="AO145" s="83">
        <v>0</v>
      </c>
      <c r="AP145" s="83">
        <v>0</v>
      </c>
      <c r="AQ145" s="84">
        <f t="shared" si="8"/>
        <v>0</v>
      </c>
      <c r="AR145" s="85">
        <f t="shared" si="9"/>
        <v>0</v>
      </c>
    </row>
    <row r="146" spans="1:44" ht="15.6" x14ac:dyDescent="0.3">
      <c r="A146" s="91" t="s">
        <v>349</v>
      </c>
      <c r="B146" s="93" t="s">
        <v>490</v>
      </c>
      <c r="C146" s="86" t="str">
        <f>IFERROR(VLOOKUP(C$1&amp;$B146,'Score Data Entry'!$L:$M,2,FALSE),"")</f>
        <v/>
      </c>
      <c r="D146" s="86" t="str">
        <f>IFERROR(VLOOKUP(D$1&amp;$B146,'Score Data Entry'!$L:$M,2,FALSE),"")</f>
        <v/>
      </c>
      <c r="E146" s="86" t="str">
        <f>IFERROR(VLOOKUP(E$1&amp;$B146,'Score Data Entry'!$L:$M,2,FALSE),"")</f>
        <v/>
      </c>
      <c r="F146" s="86" t="str">
        <f>IFERROR(VLOOKUP(F$1&amp;$B146,'Score Data Entry'!$L:$M,2,FALSE),"")</f>
        <v/>
      </c>
      <c r="G146" s="86" t="str">
        <f>IFERROR(VLOOKUP(G$1&amp;$B146,'Score Data Entry'!$L:$M,2,FALSE),"")</f>
        <v/>
      </c>
      <c r="H146" s="86" t="str">
        <f>IFERROR(VLOOKUP(H$1&amp;$B146,'Score Data Entry'!$L:$M,2,FALSE),"")</f>
        <v/>
      </c>
      <c r="I146" s="86" t="str">
        <f>IFERROR(VLOOKUP(I$1&amp;$B146,'Score Data Entry'!$L:$M,2,FALSE),"")</f>
        <v/>
      </c>
      <c r="J146" s="86" t="str">
        <f>IFERROR(VLOOKUP(J$1&amp;$B146,'Score Data Entry'!$L:$M,2,FALSE),"")</f>
        <v/>
      </c>
      <c r="K146" s="86" t="str">
        <f>IFERROR(VLOOKUP(K$1&amp;$B146,'Score Data Entry'!$L:$M,2,FALSE),"")</f>
        <v/>
      </c>
      <c r="L146" s="86" t="str">
        <f>IFERROR(VLOOKUP(L$1&amp;$B146,'Score Data Entry'!$L:$M,2,FALSE),"")</f>
        <v/>
      </c>
      <c r="M146" s="86" t="str">
        <f>IFERROR(VLOOKUP(M$1&amp;$B146,'Score Data Entry'!$L:$M,2,FALSE),"")</f>
        <v/>
      </c>
      <c r="N146" s="86" t="str">
        <f>IFERROR(VLOOKUP(N$1&amp;$B146,'Score Data Entry'!$L:$M,2,FALSE),"")</f>
        <v/>
      </c>
      <c r="O146" s="86" t="str">
        <f>IFERROR(VLOOKUP(O$1&amp;$B146,'Score Data Entry'!$L:$M,2,FALSE),"")</f>
        <v/>
      </c>
      <c r="P146" s="86" t="str">
        <f>IFERROR(VLOOKUP(P$1&amp;$B146,'Score Data Entry'!$L:$M,2,FALSE),"")</f>
        <v/>
      </c>
      <c r="Q146" s="86" t="str">
        <f>IFERROR(VLOOKUP(Q$1&amp;$B146,'Score Data Entry'!$L:$M,2,FALSE),"")</f>
        <v/>
      </c>
      <c r="R146" s="86" t="str">
        <f>IFERROR(VLOOKUP(R$1&amp;$B146,'Score Data Entry'!$L:$M,2,FALSE),"")</f>
        <v/>
      </c>
      <c r="S146" s="86" t="str">
        <f>IFERROR(VLOOKUP(S$1&amp;$B146,'Score Data Entry'!$L:$M,2,FALSE),"")</f>
        <v/>
      </c>
      <c r="T146" s="86" t="str">
        <f>IFERROR(VLOOKUP(T$1&amp;$B146,'Score Data Entry'!$L:$M,2,FALSE),"")</f>
        <v/>
      </c>
      <c r="U146" s="86" t="str">
        <f>IFERROR(VLOOKUP(U$1&amp;$B146,'Score Data Entry'!$L:$M,2,FALSE),"")</f>
        <v/>
      </c>
      <c r="V146" s="86" t="str">
        <f>IFERROR(VLOOKUP(V$1&amp;$B146,'Score Data Entry'!$L:$M,2,FALSE),"")</f>
        <v/>
      </c>
      <c r="W146" s="86" t="str">
        <f>IFERROR(VLOOKUP(W$1&amp;$B146,'Score Data Entry'!$L:$M,2,FALSE),"")</f>
        <v/>
      </c>
      <c r="X146" s="86" t="str">
        <f>IFERROR(VLOOKUP(X$1&amp;$B146,'Score Data Entry'!$L:$M,2,FALSE),"")</f>
        <v/>
      </c>
      <c r="Y146" s="86" t="str">
        <f>IFERROR(VLOOKUP(Y$1&amp;$B146,'Score Data Entry'!$L:$M,2,FALSE),"")</f>
        <v/>
      </c>
      <c r="Z146" s="86" t="str">
        <f>IFERROR(VLOOKUP(Z$1&amp;$B146,'Score Data Entry'!$L:$M,2,FALSE),"")</f>
        <v/>
      </c>
      <c r="AA146" s="86" t="str">
        <f>IFERROR(VLOOKUP(AA$1&amp;$B146,'Score Data Entry'!$L:$M,2,FALSE),"")</f>
        <v/>
      </c>
      <c r="AB146" s="86" t="str">
        <f>IFERROR(VLOOKUP(AB$1&amp;$B146,'Score Data Entry'!$L:$M,2,FALSE),"")</f>
        <v/>
      </c>
      <c r="AC146" s="86" t="str">
        <f>IFERROR(VLOOKUP(AC$1&amp;$B146,'Score Data Entry'!$L:$M,2,FALSE),"")</f>
        <v/>
      </c>
      <c r="AD146" s="86" t="str">
        <f>IFERROR(VLOOKUP(AD$1&amp;$B146,'Score Data Entry'!$L:$M,2,FALSE),"")</f>
        <v/>
      </c>
      <c r="AE146" s="86" t="str">
        <f>IFERROR(VLOOKUP(AE$1&amp;$B146,'Score Data Entry'!$L:$M,2,FALSE),"")</f>
        <v/>
      </c>
      <c r="AF146" s="86" t="str">
        <f>IFERROR(VLOOKUP(AF$1&amp;$B146,'Score Data Entry'!$L:$M,2,FALSE),"")</f>
        <v/>
      </c>
      <c r="AG146" s="86" t="str">
        <f>IFERROR(VLOOKUP(AG$1&amp;$B146,'Score Data Entry'!$L:$M,2,FALSE),"")</f>
        <v/>
      </c>
      <c r="AH146" s="86" t="str">
        <f>IFERROR(VLOOKUP(AH$1&amp;$B146,'Score Data Entry'!$L:$M,2,FALSE),"")</f>
        <v/>
      </c>
      <c r="AI146" s="83">
        <v>0</v>
      </c>
      <c r="AJ146" s="83">
        <v>0</v>
      </c>
      <c r="AK146" s="83">
        <v>0</v>
      </c>
      <c r="AL146" s="83">
        <v>0</v>
      </c>
      <c r="AM146" s="83">
        <v>0</v>
      </c>
      <c r="AN146" s="83">
        <v>0</v>
      </c>
      <c r="AO146" s="83">
        <v>0</v>
      </c>
      <c r="AP146" s="83">
        <v>0</v>
      </c>
      <c r="AQ146" s="84">
        <f t="shared" si="8"/>
        <v>0</v>
      </c>
      <c r="AR146" s="85">
        <f t="shared" si="9"/>
        <v>0</v>
      </c>
    </row>
    <row r="147" spans="1:44" ht="15.6" x14ac:dyDescent="0.3">
      <c r="A147" s="91" t="s">
        <v>350</v>
      </c>
      <c r="B147" s="93" t="s">
        <v>491</v>
      </c>
      <c r="C147" s="86" t="str">
        <f>IFERROR(VLOOKUP(C$1&amp;$B147,'Score Data Entry'!$L:$M,2,FALSE),"")</f>
        <v/>
      </c>
      <c r="D147" s="86" t="str">
        <f>IFERROR(VLOOKUP(D$1&amp;$B147,'Score Data Entry'!$L:$M,2,FALSE),"")</f>
        <v/>
      </c>
      <c r="E147" s="86" t="str">
        <f>IFERROR(VLOOKUP(E$1&amp;$B147,'Score Data Entry'!$L:$M,2,FALSE),"")</f>
        <v/>
      </c>
      <c r="F147" s="86" t="str">
        <f>IFERROR(VLOOKUP(F$1&amp;$B147,'Score Data Entry'!$L:$M,2,FALSE),"")</f>
        <v/>
      </c>
      <c r="G147" s="86" t="str">
        <f>IFERROR(VLOOKUP(G$1&amp;$B147,'Score Data Entry'!$L:$M,2,FALSE),"")</f>
        <v/>
      </c>
      <c r="H147" s="86" t="str">
        <f>IFERROR(VLOOKUP(H$1&amp;$B147,'Score Data Entry'!$L:$M,2,FALSE),"")</f>
        <v/>
      </c>
      <c r="I147" s="86" t="str">
        <f>IFERROR(VLOOKUP(I$1&amp;$B147,'Score Data Entry'!$L:$M,2,FALSE),"")</f>
        <v/>
      </c>
      <c r="J147" s="86" t="str">
        <f>IFERROR(VLOOKUP(J$1&amp;$B147,'Score Data Entry'!$L:$M,2,FALSE),"")</f>
        <v/>
      </c>
      <c r="K147" s="86" t="str">
        <f>IFERROR(VLOOKUP(K$1&amp;$B147,'Score Data Entry'!$L:$M,2,FALSE),"")</f>
        <v/>
      </c>
      <c r="L147" s="86" t="str">
        <f>IFERROR(VLOOKUP(L$1&amp;$B147,'Score Data Entry'!$L:$M,2,FALSE),"")</f>
        <v/>
      </c>
      <c r="M147" s="86" t="str">
        <f>IFERROR(VLOOKUP(M$1&amp;$B147,'Score Data Entry'!$L:$M,2,FALSE),"")</f>
        <v/>
      </c>
      <c r="N147" s="86" t="str">
        <f>IFERROR(VLOOKUP(N$1&amp;$B147,'Score Data Entry'!$L:$M,2,FALSE),"")</f>
        <v/>
      </c>
      <c r="O147" s="86" t="str">
        <f>IFERROR(VLOOKUP(O$1&amp;$B147,'Score Data Entry'!$L:$M,2,FALSE),"")</f>
        <v/>
      </c>
      <c r="P147" s="86" t="str">
        <f>IFERROR(VLOOKUP(P$1&amp;$B147,'Score Data Entry'!$L:$M,2,FALSE),"")</f>
        <v/>
      </c>
      <c r="Q147" s="86" t="str">
        <f>IFERROR(VLOOKUP(Q$1&amp;$B147,'Score Data Entry'!$L:$M,2,FALSE),"")</f>
        <v/>
      </c>
      <c r="R147" s="86" t="str">
        <f>IFERROR(VLOOKUP(R$1&amp;$B147,'Score Data Entry'!$L:$M,2,FALSE),"")</f>
        <v/>
      </c>
      <c r="S147" s="86" t="str">
        <f>IFERROR(VLOOKUP(S$1&amp;$B147,'Score Data Entry'!$L:$M,2,FALSE),"")</f>
        <v/>
      </c>
      <c r="T147" s="86" t="str">
        <f>IFERROR(VLOOKUP(T$1&amp;$B147,'Score Data Entry'!$L:$M,2,FALSE),"")</f>
        <v/>
      </c>
      <c r="U147" s="86" t="str">
        <f>IFERROR(VLOOKUP(U$1&amp;$B147,'Score Data Entry'!$L:$M,2,FALSE),"")</f>
        <v/>
      </c>
      <c r="V147" s="86" t="str">
        <f>IFERROR(VLOOKUP(V$1&amp;$B147,'Score Data Entry'!$L:$M,2,FALSE),"")</f>
        <v/>
      </c>
      <c r="W147" s="86" t="str">
        <f>IFERROR(VLOOKUP(W$1&amp;$B147,'Score Data Entry'!$L:$M,2,FALSE),"")</f>
        <v/>
      </c>
      <c r="X147" s="86" t="str">
        <f>IFERROR(VLOOKUP(X$1&amp;$B147,'Score Data Entry'!$L:$M,2,FALSE),"")</f>
        <v/>
      </c>
      <c r="Y147" s="86" t="str">
        <f>IFERROR(VLOOKUP(Y$1&amp;$B147,'Score Data Entry'!$L:$M,2,FALSE),"")</f>
        <v/>
      </c>
      <c r="Z147" s="86" t="str">
        <f>IFERROR(VLOOKUP(Z$1&amp;$B147,'Score Data Entry'!$L:$M,2,FALSE),"")</f>
        <v/>
      </c>
      <c r="AA147" s="86" t="str">
        <f>IFERROR(VLOOKUP(AA$1&amp;$B147,'Score Data Entry'!$L:$M,2,FALSE),"")</f>
        <v/>
      </c>
      <c r="AB147" s="86" t="str">
        <f>IFERROR(VLOOKUP(AB$1&amp;$B147,'Score Data Entry'!$L:$M,2,FALSE),"")</f>
        <v/>
      </c>
      <c r="AC147" s="86" t="str">
        <f>IFERROR(VLOOKUP(AC$1&amp;$B147,'Score Data Entry'!$L:$M,2,FALSE),"")</f>
        <v/>
      </c>
      <c r="AD147" s="86" t="str">
        <f>IFERROR(VLOOKUP(AD$1&amp;$B147,'Score Data Entry'!$L:$M,2,FALSE),"")</f>
        <v/>
      </c>
      <c r="AE147" s="86" t="str">
        <f>IFERROR(VLOOKUP(AE$1&amp;$B147,'Score Data Entry'!$L:$M,2,FALSE),"")</f>
        <v/>
      </c>
      <c r="AF147" s="86" t="str">
        <f>IFERROR(VLOOKUP(AF$1&amp;$B147,'Score Data Entry'!$L:$M,2,FALSE),"")</f>
        <v/>
      </c>
      <c r="AG147" s="86" t="str">
        <f>IFERROR(VLOOKUP(AG$1&amp;$B147,'Score Data Entry'!$L:$M,2,FALSE),"")</f>
        <v/>
      </c>
      <c r="AH147" s="86" t="str">
        <f>IFERROR(VLOOKUP(AH$1&amp;$B147,'Score Data Entry'!$L:$M,2,FALSE),"")</f>
        <v/>
      </c>
      <c r="AI147" s="83">
        <v>0</v>
      </c>
      <c r="AJ147" s="83">
        <v>0</v>
      </c>
      <c r="AK147" s="83">
        <v>0</v>
      </c>
      <c r="AL147" s="83">
        <v>0</v>
      </c>
      <c r="AM147" s="83">
        <v>0</v>
      </c>
      <c r="AN147" s="83">
        <v>0</v>
      </c>
      <c r="AO147" s="83">
        <v>0</v>
      </c>
      <c r="AP147" s="83">
        <v>0</v>
      </c>
      <c r="AQ147" s="84">
        <f t="shared" si="8"/>
        <v>0</v>
      </c>
      <c r="AR147" s="85">
        <f t="shared" si="9"/>
        <v>0</v>
      </c>
    </row>
    <row r="148" spans="1:44" ht="15.6" x14ac:dyDescent="0.3">
      <c r="A148" s="91" t="s">
        <v>351</v>
      </c>
      <c r="B148" s="93" t="s">
        <v>492</v>
      </c>
      <c r="C148" s="86" t="str">
        <f>IFERROR(VLOOKUP(C$1&amp;$B148,'Score Data Entry'!$L:$M,2,FALSE),"")</f>
        <v/>
      </c>
      <c r="D148" s="86" t="str">
        <f>IFERROR(VLOOKUP(D$1&amp;$B148,'Score Data Entry'!$L:$M,2,FALSE),"")</f>
        <v/>
      </c>
      <c r="E148" s="86" t="str">
        <f>IFERROR(VLOOKUP(E$1&amp;$B148,'Score Data Entry'!$L:$M,2,FALSE),"")</f>
        <v/>
      </c>
      <c r="F148" s="86" t="str">
        <f>IFERROR(VLOOKUP(F$1&amp;$B148,'Score Data Entry'!$L:$M,2,FALSE),"")</f>
        <v/>
      </c>
      <c r="G148" s="86" t="str">
        <f>IFERROR(VLOOKUP(G$1&amp;$B148,'Score Data Entry'!$L:$M,2,FALSE),"")</f>
        <v/>
      </c>
      <c r="H148" s="86" t="str">
        <f>IFERROR(VLOOKUP(H$1&amp;$B148,'Score Data Entry'!$L:$M,2,FALSE),"")</f>
        <v/>
      </c>
      <c r="I148" s="86" t="str">
        <f>IFERROR(VLOOKUP(I$1&amp;$B148,'Score Data Entry'!$L:$M,2,FALSE),"")</f>
        <v/>
      </c>
      <c r="J148" s="86" t="str">
        <f>IFERROR(VLOOKUP(J$1&amp;$B148,'Score Data Entry'!$L:$M,2,FALSE),"")</f>
        <v/>
      </c>
      <c r="K148" s="86" t="str">
        <f>IFERROR(VLOOKUP(K$1&amp;$B148,'Score Data Entry'!$L:$M,2,FALSE),"")</f>
        <v/>
      </c>
      <c r="L148" s="86" t="str">
        <f>IFERROR(VLOOKUP(L$1&amp;$B148,'Score Data Entry'!$L:$M,2,FALSE),"")</f>
        <v/>
      </c>
      <c r="M148" s="86" t="str">
        <f>IFERROR(VLOOKUP(M$1&amp;$B148,'Score Data Entry'!$L:$M,2,FALSE),"")</f>
        <v/>
      </c>
      <c r="N148" s="86" t="str">
        <f>IFERROR(VLOOKUP(N$1&amp;$B148,'Score Data Entry'!$L:$M,2,FALSE),"")</f>
        <v/>
      </c>
      <c r="O148" s="86" t="str">
        <f>IFERROR(VLOOKUP(O$1&amp;$B148,'Score Data Entry'!$L:$M,2,FALSE),"")</f>
        <v/>
      </c>
      <c r="P148" s="86" t="str">
        <f>IFERROR(VLOOKUP(P$1&amp;$B148,'Score Data Entry'!$L:$M,2,FALSE),"")</f>
        <v/>
      </c>
      <c r="Q148" s="86" t="str">
        <f>IFERROR(VLOOKUP(Q$1&amp;$B148,'Score Data Entry'!$L:$M,2,FALSE),"")</f>
        <v/>
      </c>
      <c r="R148" s="86" t="str">
        <f>IFERROR(VLOOKUP(R$1&amp;$B148,'Score Data Entry'!$L:$M,2,FALSE),"")</f>
        <v/>
      </c>
      <c r="S148" s="86" t="str">
        <f>IFERROR(VLOOKUP(S$1&amp;$B148,'Score Data Entry'!$L:$M,2,FALSE),"")</f>
        <v/>
      </c>
      <c r="T148" s="86" t="str">
        <f>IFERROR(VLOOKUP(T$1&amp;$B148,'Score Data Entry'!$L:$M,2,FALSE),"")</f>
        <v/>
      </c>
      <c r="U148" s="86" t="str">
        <f>IFERROR(VLOOKUP(U$1&amp;$B148,'Score Data Entry'!$L:$M,2,FALSE),"")</f>
        <v/>
      </c>
      <c r="V148" s="86" t="str">
        <f>IFERROR(VLOOKUP(V$1&amp;$B148,'Score Data Entry'!$L:$M,2,FALSE),"")</f>
        <v/>
      </c>
      <c r="W148" s="86" t="str">
        <f>IFERROR(VLOOKUP(W$1&amp;$B148,'Score Data Entry'!$L:$M,2,FALSE),"")</f>
        <v/>
      </c>
      <c r="X148" s="86" t="str">
        <f>IFERROR(VLOOKUP(X$1&amp;$B148,'Score Data Entry'!$L:$M,2,FALSE),"")</f>
        <v/>
      </c>
      <c r="Y148" s="86" t="str">
        <f>IFERROR(VLOOKUP(Y$1&amp;$B148,'Score Data Entry'!$L:$M,2,FALSE),"")</f>
        <v/>
      </c>
      <c r="Z148" s="86" t="str">
        <f>IFERROR(VLOOKUP(Z$1&amp;$B148,'Score Data Entry'!$L:$M,2,FALSE),"")</f>
        <v/>
      </c>
      <c r="AA148" s="86" t="str">
        <f>IFERROR(VLOOKUP(AA$1&amp;$B148,'Score Data Entry'!$L:$M,2,FALSE),"")</f>
        <v/>
      </c>
      <c r="AB148" s="86" t="str">
        <f>IFERROR(VLOOKUP(AB$1&amp;$B148,'Score Data Entry'!$L:$M,2,FALSE),"")</f>
        <v/>
      </c>
      <c r="AC148" s="86" t="str">
        <f>IFERROR(VLOOKUP(AC$1&amp;$B148,'Score Data Entry'!$L:$M,2,FALSE),"")</f>
        <v/>
      </c>
      <c r="AD148" s="86" t="str">
        <f>IFERROR(VLOOKUP(AD$1&amp;$B148,'Score Data Entry'!$L:$M,2,FALSE),"")</f>
        <v/>
      </c>
      <c r="AE148" s="86" t="str">
        <f>IFERROR(VLOOKUP(AE$1&amp;$B148,'Score Data Entry'!$L:$M,2,FALSE),"")</f>
        <v/>
      </c>
      <c r="AF148" s="86" t="str">
        <f>IFERROR(VLOOKUP(AF$1&amp;$B148,'Score Data Entry'!$L:$M,2,FALSE),"")</f>
        <v/>
      </c>
      <c r="AG148" s="86" t="str">
        <f>IFERROR(VLOOKUP(AG$1&amp;$B148,'Score Data Entry'!$L:$M,2,FALSE),"")</f>
        <v/>
      </c>
      <c r="AH148" s="86" t="str">
        <f>IFERROR(VLOOKUP(AH$1&amp;$B148,'Score Data Entry'!$L:$M,2,FALSE),"")</f>
        <v/>
      </c>
      <c r="AI148" s="83">
        <v>0</v>
      </c>
      <c r="AJ148" s="83">
        <v>0</v>
      </c>
      <c r="AK148" s="83">
        <v>0</v>
      </c>
      <c r="AL148" s="83">
        <v>0</v>
      </c>
      <c r="AM148" s="83">
        <v>0</v>
      </c>
      <c r="AN148" s="83">
        <v>0</v>
      </c>
      <c r="AO148" s="83">
        <v>0</v>
      </c>
      <c r="AP148" s="83">
        <v>0</v>
      </c>
      <c r="AQ148" s="84">
        <f t="shared" si="8"/>
        <v>0</v>
      </c>
      <c r="AR148" s="85">
        <f t="shared" si="9"/>
        <v>0</v>
      </c>
    </row>
    <row r="149" spans="1:44" ht="15.6" x14ac:dyDescent="0.3">
      <c r="A149" s="91" t="s">
        <v>246</v>
      </c>
      <c r="B149" s="93" t="s">
        <v>496</v>
      </c>
      <c r="C149" s="86" t="str">
        <f>IFERROR(VLOOKUP(C$1&amp;$B149,'Score Data Entry'!$L:$M,2,FALSE),"")</f>
        <v/>
      </c>
      <c r="D149" s="86" t="str">
        <f>IFERROR(VLOOKUP(D$1&amp;$B149,'Score Data Entry'!$L:$M,2,FALSE),"")</f>
        <v/>
      </c>
      <c r="E149" s="86" t="str">
        <f>IFERROR(VLOOKUP(E$1&amp;$B149,'Score Data Entry'!$L:$M,2,FALSE),"")</f>
        <v/>
      </c>
      <c r="F149" s="86" t="str">
        <f>IFERROR(VLOOKUP(F$1&amp;$B149,'Score Data Entry'!$L:$M,2,FALSE),"")</f>
        <v/>
      </c>
      <c r="G149" s="86" t="str">
        <f>IFERROR(VLOOKUP(G$1&amp;$B149,'Score Data Entry'!$L:$M,2,FALSE),"")</f>
        <v/>
      </c>
      <c r="H149" s="86" t="str">
        <f>IFERROR(VLOOKUP(H$1&amp;$B149,'Score Data Entry'!$L:$M,2,FALSE),"")</f>
        <v/>
      </c>
      <c r="I149" s="86" t="str">
        <f>IFERROR(VLOOKUP(I$1&amp;$B149,'Score Data Entry'!$L:$M,2,FALSE),"")</f>
        <v/>
      </c>
      <c r="J149" s="86" t="str">
        <f>IFERROR(VLOOKUP(J$1&amp;$B149,'Score Data Entry'!$L:$M,2,FALSE),"")</f>
        <v/>
      </c>
      <c r="K149" s="86" t="str">
        <f>IFERROR(VLOOKUP(K$1&amp;$B149,'Score Data Entry'!$L:$M,2,FALSE),"")</f>
        <v/>
      </c>
      <c r="L149" s="86" t="str">
        <f>IFERROR(VLOOKUP(L$1&amp;$B149,'Score Data Entry'!$L:$M,2,FALSE),"")</f>
        <v/>
      </c>
      <c r="M149" s="86" t="str">
        <f>IFERROR(VLOOKUP(M$1&amp;$B149,'Score Data Entry'!$L:$M,2,FALSE),"")</f>
        <v/>
      </c>
      <c r="N149" s="86" t="str">
        <f>IFERROR(VLOOKUP(N$1&amp;$B149,'Score Data Entry'!$L:$M,2,FALSE),"")</f>
        <v/>
      </c>
      <c r="O149" s="86" t="str">
        <f>IFERROR(VLOOKUP(O$1&amp;$B149,'Score Data Entry'!$L:$M,2,FALSE),"")</f>
        <v/>
      </c>
      <c r="P149" s="86" t="str">
        <f>IFERROR(VLOOKUP(P$1&amp;$B149,'Score Data Entry'!$L:$M,2,FALSE),"")</f>
        <v/>
      </c>
      <c r="Q149" s="86" t="str">
        <f>IFERROR(VLOOKUP(Q$1&amp;$B149,'Score Data Entry'!$L:$M,2,FALSE),"")</f>
        <v/>
      </c>
      <c r="R149" s="86" t="str">
        <f>IFERROR(VLOOKUP(R$1&amp;$B149,'Score Data Entry'!$L:$M,2,FALSE),"")</f>
        <v/>
      </c>
      <c r="S149" s="86" t="str">
        <f>IFERROR(VLOOKUP(S$1&amp;$B149,'Score Data Entry'!$L:$M,2,FALSE),"")</f>
        <v/>
      </c>
      <c r="T149" s="86" t="str">
        <f>IFERROR(VLOOKUP(T$1&amp;$B149,'Score Data Entry'!$L:$M,2,FALSE),"")</f>
        <v/>
      </c>
      <c r="U149" s="86" t="str">
        <f>IFERROR(VLOOKUP(U$1&amp;$B149,'Score Data Entry'!$L:$M,2,FALSE),"")</f>
        <v/>
      </c>
      <c r="V149" s="86" t="str">
        <f>IFERROR(VLOOKUP(V$1&amp;$B149,'Score Data Entry'!$L:$M,2,FALSE),"")</f>
        <v/>
      </c>
      <c r="W149" s="86" t="str">
        <f>IFERROR(VLOOKUP(W$1&amp;$B149,'Score Data Entry'!$L:$M,2,FALSE),"")</f>
        <v/>
      </c>
      <c r="X149" s="86" t="str">
        <f>IFERROR(VLOOKUP(X$1&amp;$B149,'Score Data Entry'!$L:$M,2,FALSE),"")</f>
        <v/>
      </c>
      <c r="Y149" s="86" t="str">
        <f>IFERROR(VLOOKUP(Y$1&amp;$B149,'Score Data Entry'!$L:$M,2,FALSE),"")</f>
        <v/>
      </c>
      <c r="Z149" s="86" t="str">
        <f>IFERROR(VLOOKUP(Z$1&amp;$B149,'Score Data Entry'!$L:$M,2,FALSE),"")</f>
        <v/>
      </c>
      <c r="AA149" s="86" t="str">
        <f>IFERROR(VLOOKUP(AA$1&amp;$B149,'Score Data Entry'!$L:$M,2,FALSE),"")</f>
        <v/>
      </c>
      <c r="AB149" s="86" t="str">
        <f>IFERROR(VLOOKUP(AB$1&amp;$B149,'Score Data Entry'!$L:$M,2,FALSE),"")</f>
        <v/>
      </c>
      <c r="AC149" s="86" t="str">
        <f>IFERROR(VLOOKUP(AC$1&amp;$B149,'Score Data Entry'!$L:$M,2,FALSE),"")</f>
        <v/>
      </c>
      <c r="AD149" s="86" t="str">
        <f>IFERROR(VLOOKUP(AD$1&amp;$B149,'Score Data Entry'!$L:$M,2,FALSE),"")</f>
        <v/>
      </c>
      <c r="AE149" s="86" t="str">
        <f>IFERROR(VLOOKUP(AE$1&amp;$B149,'Score Data Entry'!$L:$M,2,FALSE),"")</f>
        <v/>
      </c>
      <c r="AF149" s="86" t="str">
        <f>IFERROR(VLOOKUP(AF$1&amp;$B149,'Score Data Entry'!$L:$M,2,FALSE),"")</f>
        <v/>
      </c>
      <c r="AG149" s="86" t="str">
        <f>IFERROR(VLOOKUP(AG$1&amp;$B149,'Score Data Entry'!$L:$M,2,FALSE),"")</f>
        <v/>
      </c>
      <c r="AH149" s="86" t="str">
        <f>IFERROR(VLOOKUP(AH$1&amp;$B149,'Score Data Entry'!$L:$M,2,FALSE),"")</f>
        <v/>
      </c>
      <c r="AI149" s="83">
        <v>0</v>
      </c>
      <c r="AJ149" s="83">
        <v>0</v>
      </c>
      <c r="AK149" s="83">
        <v>0</v>
      </c>
      <c r="AL149" s="83">
        <v>0</v>
      </c>
      <c r="AM149" s="83">
        <v>0</v>
      </c>
      <c r="AN149" s="83">
        <v>0</v>
      </c>
      <c r="AO149" s="83">
        <v>0</v>
      </c>
      <c r="AP149" s="83">
        <v>0</v>
      </c>
      <c r="AQ149" s="84">
        <f t="shared" si="8"/>
        <v>0</v>
      </c>
      <c r="AR149" s="85">
        <f t="shared" si="9"/>
        <v>0</v>
      </c>
    </row>
    <row r="150" spans="1:44" ht="15.6" x14ac:dyDescent="0.3">
      <c r="A150" s="91" t="s">
        <v>354</v>
      </c>
      <c r="B150" s="93" t="s">
        <v>497</v>
      </c>
      <c r="C150" s="86" t="str">
        <f>IFERROR(VLOOKUP(C$1&amp;$B150,'Score Data Entry'!$L:$M,2,FALSE),"")</f>
        <v/>
      </c>
      <c r="D150" s="86" t="str">
        <f>IFERROR(VLOOKUP(D$1&amp;$B150,'Score Data Entry'!$L:$M,2,FALSE),"")</f>
        <v/>
      </c>
      <c r="E150" s="86" t="str">
        <f>IFERROR(VLOOKUP(E$1&amp;$B150,'Score Data Entry'!$L:$M,2,FALSE),"")</f>
        <v/>
      </c>
      <c r="F150" s="86" t="str">
        <f>IFERROR(VLOOKUP(F$1&amp;$B150,'Score Data Entry'!$L:$M,2,FALSE),"")</f>
        <v/>
      </c>
      <c r="G150" s="86" t="str">
        <f>IFERROR(VLOOKUP(G$1&amp;$B150,'Score Data Entry'!$L:$M,2,FALSE),"")</f>
        <v/>
      </c>
      <c r="H150" s="86" t="str">
        <f>IFERROR(VLOOKUP(H$1&amp;$B150,'Score Data Entry'!$L:$M,2,FALSE),"")</f>
        <v/>
      </c>
      <c r="I150" s="86" t="str">
        <f>IFERROR(VLOOKUP(I$1&amp;$B150,'Score Data Entry'!$L:$M,2,FALSE),"")</f>
        <v/>
      </c>
      <c r="J150" s="86" t="str">
        <f>IFERROR(VLOOKUP(J$1&amp;$B150,'Score Data Entry'!$L:$M,2,FALSE),"")</f>
        <v/>
      </c>
      <c r="K150" s="86" t="str">
        <f>IFERROR(VLOOKUP(K$1&amp;$B150,'Score Data Entry'!$L:$M,2,FALSE),"")</f>
        <v/>
      </c>
      <c r="L150" s="86" t="str">
        <f>IFERROR(VLOOKUP(L$1&amp;$B150,'Score Data Entry'!$L:$M,2,FALSE),"")</f>
        <v/>
      </c>
      <c r="M150" s="86" t="str">
        <f>IFERROR(VLOOKUP(M$1&amp;$B150,'Score Data Entry'!$L:$M,2,FALSE),"")</f>
        <v/>
      </c>
      <c r="N150" s="86" t="str">
        <f>IFERROR(VLOOKUP(N$1&amp;$B150,'Score Data Entry'!$L:$M,2,FALSE),"")</f>
        <v/>
      </c>
      <c r="O150" s="86" t="str">
        <f>IFERROR(VLOOKUP(O$1&amp;$B150,'Score Data Entry'!$L:$M,2,FALSE),"")</f>
        <v/>
      </c>
      <c r="P150" s="86" t="str">
        <f>IFERROR(VLOOKUP(P$1&amp;$B150,'Score Data Entry'!$L:$M,2,FALSE),"")</f>
        <v/>
      </c>
      <c r="Q150" s="86" t="str">
        <f>IFERROR(VLOOKUP(Q$1&amp;$B150,'Score Data Entry'!$L:$M,2,FALSE),"")</f>
        <v/>
      </c>
      <c r="R150" s="86" t="str">
        <f>IFERROR(VLOOKUP(R$1&amp;$B150,'Score Data Entry'!$L:$M,2,FALSE),"")</f>
        <v/>
      </c>
      <c r="S150" s="86" t="str">
        <f>IFERROR(VLOOKUP(S$1&amp;$B150,'Score Data Entry'!$L:$M,2,FALSE),"")</f>
        <v/>
      </c>
      <c r="T150" s="86" t="str">
        <f>IFERROR(VLOOKUP(T$1&amp;$B150,'Score Data Entry'!$L:$M,2,FALSE),"")</f>
        <v/>
      </c>
      <c r="U150" s="86" t="str">
        <f>IFERROR(VLOOKUP(U$1&amp;$B150,'Score Data Entry'!$L:$M,2,FALSE),"")</f>
        <v/>
      </c>
      <c r="V150" s="86" t="str">
        <f>IFERROR(VLOOKUP(V$1&amp;$B150,'Score Data Entry'!$L:$M,2,FALSE),"")</f>
        <v/>
      </c>
      <c r="W150" s="86" t="str">
        <f>IFERROR(VLOOKUP(W$1&amp;$B150,'Score Data Entry'!$L:$M,2,FALSE),"")</f>
        <v/>
      </c>
      <c r="X150" s="86" t="str">
        <f>IFERROR(VLOOKUP(X$1&amp;$B150,'Score Data Entry'!$L:$M,2,FALSE),"")</f>
        <v/>
      </c>
      <c r="Y150" s="86" t="str">
        <f>IFERROR(VLOOKUP(Y$1&amp;$B150,'Score Data Entry'!$L:$M,2,FALSE),"")</f>
        <v/>
      </c>
      <c r="Z150" s="86" t="str">
        <f>IFERROR(VLOOKUP(Z$1&amp;$B150,'Score Data Entry'!$L:$M,2,FALSE),"")</f>
        <v/>
      </c>
      <c r="AA150" s="86" t="str">
        <f>IFERROR(VLOOKUP(AA$1&amp;$B150,'Score Data Entry'!$L:$M,2,FALSE),"")</f>
        <v/>
      </c>
      <c r="AB150" s="86" t="str">
        <f>IFERROR(VLOOKUP(AB$1&amp;$B150,'Score Data Entry'!$L:$M,2,FALSE),"")</f>
        <v/>
      </c>
      <c r="AC150" s="86" t="str">
        <f>IFERROR(VLOOKUP(AC$1&amp;$B150,'Score Data Entry'!$L:$M,2,FALSE),"")</f>
        <v/>
      </c>
      <c r="AD150" s="86" t="str">
        <f>IFERROR(VLOOKUP(AD$1&amp;$B150,'Score Data Entry'!$L:$M,2,FALSE),"")</f>
        <v/>
      </c>
      <c r="AE150" s="86" t="str">
        <f>IFERROR(VLOOKUP(AE$1&amp;$B150,'Score Data Entry'!$L:$M,2,FALSE),"")</f>
        <v/>
      </c>
      <c r="AF150" s="86" t="str">
        <f>IFERROR(VLOOKUP(AF$1&amp;$B150,'Score Data Entry'!$L:$M,2,FALSE),"")</f>
        <v/>
      </c>
      <c r="AG150" s="86" t="str">
        <f>IFERROR(VLOOKUP(AG$1&amp;$B150,'Score Data Entry'!$L:$M,2,FALSE),"")</f>
        <v/>
      </c>
      <c r="AH150" s="86" t="str">
        <f>IFERROR(VLOOKUP(AH$1&amp;$B150,'Score Data Entry'!$L:$M,2,FALSE),"")</f>
        <v/>
      </c>
      <c r="AI150" s="83">
        <v>0</v>
      </c>
      <c r="AJ150" s="83">
        <v>0</v>
      </c>
      <c r="AK150" s="83">
        <v>0</v>
      </c>
      <c r="AL150" s="83">
        <v>0</v>
      </c>
      <c r="AM150" s="83">
        <v>0</v>
      </c>
      <c r="AN150" s="83">
        <v>0</v>
      </c>
      <c r="AO150" s="83">
        <v>0</v>
      </c>
      <c r="AP150" s="83">
        <v>0</v>
      </c>
      <c r="AQ150" s="84">
        <f t="shared" si="8"/>
        <v>0</v>
      </c>
      <c r="AR150" s="85">
        <f t="shared" si="9"/>
        <v>0</v>
      </c>
    </row>
    <row r="151" spans="1:44" ht="15.6" x14ac:dyDescent="0.3">
      <c r="A151" s="91" t="s">
        <v>355</v>
      </c>
      <c r="B151" s="93" t="s">
        <v>498</v>
      </c>
      <c r="C151" s="86" t="str">
        <f>IFERROR(VLOOKUP(C$1&amp;$B151,'Score Data Entry'!$L:$M,2,FALSE),"")</f>
        <v/>
      </c>
      <c r="D151" s="86" t="str">
        <f>IFERROR(VLOOKUP(D$1&amp;$B151,'Score Data Entry'!$L:$M,2,FALSE),"")</f>
        <v/>
      </c>
      <c r="E151" s="86" t="str">
        <f>IFERROR(VLOOKUP(E$1&amp;$B151,'Score Data Entry'!$L:$M,2,FALSE),"")</f>
        <v/>
      </c>
      <c r="F151" s="86" t="str">
        <f>IFERROR(VLOOKUP(F$1&amp;$B151,'Score Data Entry'!$L:$M,2,FALSE),"")</f>
        <v/>
      </c>
      <c r="G151" s="86" t="str">
        <f>IFERROR(VLOOKUP(G$1&amp;$B151,'Score Data Entry'!$L:$M,2,FALSE),"")</f>
        <v/>
      </c>
      <c r="H151" s="86" t="str">
        <f>IFERROR(VLOOKUP(H$1&amp;$B151,'Score Data Entry'!$L:$M,2,FALSE),"")</f>
        <v/>
      </c>
      <c r="I151" s="86" t="str">
        <f>IFERROR(VLOOKUP(I$1&amp;$B151,'Score Data Entry'!$L:$M,2,FALSE),"")</f>
        <v/>
      </c>
      <c r="J151" s="86" t="str">
        <f>IFERROR(VLOOKUP(J$1&amp;$B151,'Score Data Entry'!$L:$M,2,FALSE),"")</f>
        <v/>
      </c>
      <c r="K151" s="86" t="str">
        <f>IFERROR(VLOOKUP(K$1&amp;$B151,'Score Data Entry'!$L:$M,2,FALSE),"")</f>
        <v/>
      </c>
      <c r="L151" s="86" t="str">
        <f>IFERROR(VLOOKUP(L$1&amp;$B151,'Score Data Entry'!$L:$M,2,FALSE),"")</f>
        <v/>
      </c>
      <c r="M151" s="86" t="str">
        <f>IFERROR(VLOOKUP(M$1&amp;$B151,'Score Data Entry'!$L:$M,2,FALSE),"")</f>
        <v/>
      </c>
      <c r="N151" s="86" t="str">
        <f>IFERROR(VLOOKUP(N$1&amp;$B151,'Score Data Entry'!$L:$M,2,FALSE),"")</f>
        <v/>
      </c>
      <c r="O151" s="86" t="str">
        <f>IFERROR(VLOOKUP(O$1&amp;$B151,'Score Data Entry'!$L:$M,2,FALSE),"")</f>
        <v/>
      </c>
      <c r="P151" s="86" t="str">
        <f>IFERROR(VLOOKUP(P$1&amp;$B151,'Score Data Entry'!$L:$M,2,FALSE),"")</f>
        <v/>
      </c>
      <c r="Q151" s="86" t="str">
        <f>IFERROR(VLOOKUP(Q$1&amp;$B151,'Score Data Entry'!$L:$M,2,FALSE),"")</f>
        <v/>
      </c>
      <c r="R151" s="86" t="str">
        <f>IFERROR(VLOOKUP(R$1&amp;$B151,'Score Data Entry'!$L:$M,2,FALSE),"")</f>
        <v/>
      </c>
      <c r="S151" s="86" t="str">
        <f>IFERROR(VLOOKUP(S$1&amp;$B151,'Score Data Entry'!$L:$M,2,FALSE),"")</f>
        <v/>
      </c>
      <c r="T151" s="86" t="str">
        <f>IFERROR(VLOOKUP(T$1&amp;$B151,'Score Data Entry'!$L:$M,2,FALSE),"")</f>
        <v/>
      </c>
      <c r="U151" s="86" t="str">
        <f>IFERROR(VLOOKUP(U$1&amp;$B151,'Score Data Entry'!$L:$M,2,FALSE),"")</f>
        <v/>
      </c>
      <c r="V151" s="86" t="str">
        <f>IFERROR(VLOOKUP(V$1&amp;$B151,'Score Data Entry'!$L:$M,2,FALSE),"")</f>
        <v/>
      </c>
      <c r="W151" s="86" t="str">
        <f>IFERROR(VLOOKUP(W$1&amp;$B151,'Score Data Entry'!$L:$M,2,FALSE),"")</f>
        <v/>
      </c>
      <c r="X151" s="86" t="str">
        <f>IFERROR(VLOOKUP(X$1&amp;$B151,'Score Data Entry'!$L:$M,2,FALSE),"")</f>
        <v/>
      </c>
      <c r="Y151" s="86" t="str">
        <f>IFERROR(VLOOKUP(Y$1&amp;$B151,'Score Data Entry'!$L:$M,2,FALSE),"")</f>
        <v/>
      </c>
      <c r="Z151" s="86" t="str">
        <f>IFERROR(VLOOKUP(Z$1&amp;$B151,'Score Data Entry'!$L:$M,2,FALSE),"")</f>
        <v/>
      </c>
      <c r="AA151" s="86" t="str">
        <f>IFERROR(VLOOKUP(AA$1&amp;$B151,'Score Data Entry'!$L:$M,2,FALSE),"")</f>
        <v/>
      </c>
      <c r="AB151" s="86" t="str">
        <f>IFERROR(VLOOKUP(AB$1&amp;$B151,'Score Data Entry'!$L:$M,2,FALSE),"")</f>
        <v/>
      </c>
      <c r="AC151" s="86" t="str">
        <f>IFERROR(VLOOKUP(AC$1&amp;$B151,'Score Data Entry'!$L:$M,2,FALSE),"")</f>
        <v/>
      </c>
      <c r="AD151" s="86" t="str">
        <f>IFERROR(VLOOKUP(AD$1&amp;$B151,'Score Data Entry'!$L:$M,2,FALSE),"")</f>
        <v/>
      </c>
      <c r="AE151" s="86" t="str">
        <f>IFERROR(VLOOKUP(AE$1&amp;$B151,'Score Data Entry'!$L:$M,2,FALSE),"")</f>
        <v/>
      </c>
      <c r="AF151" s="86" t="str">
        <f>IFERROR(VLOOKUP(AF$1&amp;$B151,'Score Data Entry'!$L:$M,2,FALSE),"")</f>
        <v/>
      </c>
      <c r="AG151" s="86" t="str">
        <f>IFERROR(VLOOKUP(AG$1&amp;$B151,'Score Data Entry'!$L:$M,2,FALSE),"")</f>
        <v/>
      </c>
      <c r="AH151" s="86" t="str">
        <f>IFERROR(VLOOKUP(AH$1&amp;$B151,'Score Data Entry'!$L:$M,2,FALSE),"")</f>
        <v/>
      </c>
      <c r="AI151" s="83">
        <v>0</v>
      </c>
      <c r="AJ151" s="83">
        <v>0</v>
      </c>
      <c r="AK151" s="83">
        <v>0</v>
      </c>
      <c r="AL151" s="83">
        <v>0</v>
      </c>
      <c r="AM151" s="83">
        <v>0</v>
      </c>
      <c r="AN151" s="83">
        <v>0</v>
      </c>
      <c r="AO151" s="83">
        <v>0</v>
      </c>
      <c r="AP151" s="83">
        <v>0</v>
      </c>
      <c r="AQ151" s="84">
        <f t="shared" si="8"/>
        <v>0</v>
      </c>
      <c r="AR151" s="85">
        <f t="shared" si="9"/>
        <v>0</v>
      </c>
    </row>
    <row r="152" spans="1:44" ht="15.6" x14ac:dyDescent="0.3">
      <c r="A152" s="91" t="s">
        <v>356</v>
      </c>
      <c r="B152" s="93" t="s">
        <v>499</v>
      </c>
      <c r="C152" s="86" t="str">
        <f>IFERROR(VLOOKUP(C$1&amp;$B152,'Score Data Entry'!$L:$M,2,FALSE),"")</f>
        <v/>
      </c>
      <c r="D152" s="86" t="str">
        <f>IFERROR(VLOOKUP(D$1&amp;$B152,'Score Data Entry'!$L:$M,2,FALSE),"")</f>
        <v/>
      </c>
      <c r="E152" s="86" t="str">
        <f>IFERROR(VLOOKUP(E$1&amp;$B152,'Score Data Entry'!$L:$M,2,FALSE),"")</f>
        <v/>
      </c>
      <c r="F152" s="86" t="str">
        <f>IFERROR(VLOOKUP(F$1&amp;$B152,'Score Data Entry'!$L:$M,2,FALSE),"")</f>
        <v/>
      </c>
      <c r="G152" s="86" t="str">
        <f>IFERROR(VLOOKUP(G$1&amp;$B152,'Score Data Entry'!$L:$M,2,FALSE),"")</f>
        <v/>
      </c>
      <c r="H152" s="86" t="str">
        <f>IFERROR(VLOOKUP(H$1&amp;$B152,'Score Data Entry'!$L:$M,2,FALSE),"")</f>
        <v/>
      </c>
      <c r="I152" s="86" t="str">
        <f>IFERROR(VLOOKUP(I$1&amp;$B152,'Score Data Entry'!$L:$M,2,FALSE),"")</f>
        <v/>
      </c>
      <c r="J152" s="86" t="str">
        <f>IFERROR(VLOOKUP(J$1&amp;$B152,'Score Data Entry'!$L:$M,2,FALSE),"")</f>
        <v/>
      </c>
      <c r="K152" s="86" t="str">
        <f>IFERROR(VLOOKUP(K$1&amp;$B152,'Score Data Entry'!$L:$M,2,FALSE),"")</f>
        <v/>
      </c>
      <c r="L152" s="86" t="str">
        <f>IFERROR(VLOOKUP(L$1&amp;$B152,'Score Data Entry'!$L:$M,2,FALSE),"")</f>
        <v/>
      </c>
      <c r="M152" s="86" t="str">
        <f>IFERROR(VLOOKUP(M$1&amp;$B152,'Score Data Entry'!$L:$M,2,FALSE),"")</f>
        <v/>
      </c>
      <c r="N152" s="86" t="str">
        <f>IFERROR(VLOOKUP(N$1&amp;$B152,'Score Data Entry'!$L:$M,2,FALSE),"")</f>
        <v/>
      </c>
      <c r="O152" s="86" t="str">
        <f>IFERROR(VLOOKUP(O$1&amp;$B152,'Score Data Entry'!$L:$M,2,FALSE),"")</f>
        <v/>
      </c>
      <c r="P152" s="86" t="str">
        <f>IFERROR(VLOOKUP(P$1&amp;$B152,'Score Data Entry'!$L:$M,2,FALSE),"")</f>
        <v/>
      </c>
      <c r="Q152" s="86" t="str">
        <f>IFERROR(VLOOKUP(Q$1&amp;$B152,'Score Data Entry'!$L:$M,2,FALSE),"")</f>
        <v/>
      </c>
      <c r="R152" s="86" t="str">
        <f>IFERROR(VLOOKUP(R$1&amp;$B152,'Score Data Entry'!$L:$M,2,FALSE),"")</f>
        <v/>
      </c>
      <c r="S152" s="86" t="str">
        <f>IFERROR(VLOOKUP(S$1&amp;$B152,'Score Data Entry'!$L:$M,2,FALSE),"")</f>
        <v/>
      </c>
      <c r="T152" s="86" t="str">
        <f>IFERROR(VLOOKUP(T$1&amp;$B152,'Score Data Entry'!$L:$M,2,FALSE),"")</f>
        <v/>
      </c>
      <c r="U152" s="86" t="str">
        <f>IFERROR(VLOOKUP(U$1&amp;$B152,'Score Data Entry'!$L:$M,2,FALSE),"")</f>
        <v/>
      </c>
      <c r="V152" s="86" t="str">
        <f>IFERROR(VLOOKUP(V$1&amp;$B152,'Score Data Entry'!$L:$M,2,FALSE),"")</f>
        <v/>
      </c>
      <c r="W152" s="86" t="str">
        <f>IFERROR(VLOOKUP(W$1&amp;$B152,'Score Data Entry'!$L:$M,2,FALSE),"")</f>
        <v/>
      </c>
      <c r="X152" s="86" t="str">
        <f>IFERROR(VLOOKUP(X$1&amp;$B152,'Score Data Entry'!$L:$M,2,FALSE),"")</f>
        <v/>
      </c>
      <c r="Y152" s="86" t="str">
        <f>IFERROR(VLOOKUP(Y$1&amp;$B152,'Score Data Entry'!$L:$M,2,FALSE),"")</f>
        <v/>
      </c>
      <c r="Z152" s="86" t="str">
        <f>IFERROR(VLOOKUP(Z$1&amp;$B152,'Score Data Entry'!$L:$M,2,FALSE),"")</f>
        <v/>
      </c>
      <c r="AA152" s="86" t="str">
        <f>IFERROR(VLOOKUP(AA$1&amp;$B152,'Score Data Entry'!$L:$M,2,FALSE),"")</f>
        <v/>
      </c>
      <c r="AB152" s="86" t="str">
        <f>IFERROR(VLOOKUP(AB$1&amp;$B152,'Score Data Entry'!$L:$M,2,FALSE),"")</f>
        <v/>
      </c>
      <c r="AC152" s="86" t="str">
        <f>IFERROR(VLOOKUP(AC$1&amp;$B152,'Score Data Entry'!$L:$M,2,FALSE),"")</f>
        <v/>
      </c>
      <c r="AD152" s="86" t="str">
        <f>IFERROR(VLOOKUP(AD$1&amp;$B152,'Score Data Entry'!$L:$M,2,FALSE),"")</f>
        <v/>
      </c>
      <c r="AE152" s="86" t="str">
        <f>IFERROR(VLOOKUP(AE$1&amp;$B152,'Score Data Entry'!$L:$M,2,FALSE),"")</f>
        <v/>
      </c>
      <c r="AF152" s="86" t="str">
        <f>IFERROR(VLOOKUP(AF$1&amp;$B152,'Score Data Entry'!$L:$M,2,FALSE),"")</f>
        <v/>
      </c>
      <c r="AG152" s="86" t="str">
        <f>IFERROR(VLOOKUP(AG$1&amp;$B152,'Score Data Entry'!$L:$M,2,FALSE),"")</f>
        <v/>
      </c>
      <c r="AH152" s="86" t="str">
        <f>IFERROR(VLOOKUP(AH$1&amp;$B152,'Score Data Entry'!$L:$M,2,FALSE),"")</f>
        <v/>
      </c>
      <c r="AI152" s="83">
        <v>0</v>
      </c>
      <c r="AJ152" s="83">
        <v>0</v>
      </c>
      <c r="AK152" s="83">
        <v>0</v>
      </c>
      <c r="AL152" s="83">
        <v>0</v>
      </c>
      <c r="AM152" s="83">
        <v>0</v>
      </c>
      <c r="AN152" s="83">
        <v>0</v>
      </c>
      <c r="AO152" s="83">
        <v>0</v>
      </c>
      <c r="AP152" s="83">
        <v>0</v>
      </c>
      <c r="AQ152" s="84">
        <f t="shared" si="8"/>
        <v>0</v>
      </c>
      <c r="AR152" s="85">
        <f t="shared" si="9"/>
        <v>0</v>
      </c>
    </row>
    <row r="153" spans="1:44" ht="15.6" x14ac:dyDescent="0.3">
      <c r="A153" s="91" t="s">
        <v>357</v>
      </c>
      <c r="B153" s="93" t="s">
        <v>500</v>
      </c>
      <c r="C153" s="86" t="str">
        <f>IFERROR(VLOOKUP(C$1&amp;$B153,'Score Data Entry'!$L:$M,2,FALSE),"")</f>
        <v/>
      </c>
      <c r="D153" s="86" t="str">
        <f>IFERROR(VLOOKUP(D$1&amp;$B153,'Score Data Entry'!$L:$M,2,FALSE),"")</f>
        <v/>
      </c>
      <c r="E153" s="86" t="str">
        <f>IFERROR(VLOOKUP(E$1&amp;$B153,'Score Data Entry'!$L:$M,2,FALSE),"")</f>
        <v/>
      </c>
      <c r="F153" s="86" t="str">
        <f>IFERROR(VLOOKUP(F$1&amp;$B153,'Score Data Entry'!$L:$M,2,FALSE),"")</f>
        <v/>
      </c>
      <c r="G153" s="86" t="str">
        <f>IFERROR(VLOOKUP(G$1&amp;$B153,'Score Data Entry'!$L:$M,2,FALSE),"")</f>
        <v/>
      </c>
      <c r="H153" s="86" t="str">
        <f>IFERROR(VLOOKUP(H$1&amp;$B153,'Score Data Entry'!$L:$M,2,FALSE),"")</f>
        <v/>
      </c>
      <c r="I153" s="86" t="str">
        <f>IFERROR(VLOOKUP(I$1&amp;$B153,'Score Data Entry'!$L:$M,2,FALSE),"")</f>
        <v/>
      </c>
      <c r="J153" s="86" t="str">
        <f>IFERROR(VLOOKUP(J$1&amp;$B153,'Score Data Entry'!$L:$M,2,FALSE),"")</f>
        <v/>
      </c>
      <c r="K153" s="86" t="str">
        <f>IFERROR(VLOOKUP(K$1&amp;$B153,'Score Data Entry'!$L:$M,2,FALSE),"")</f>
        <v/>
      </c>
      <c r="L153" s="86" t="str">
        <f>IFERROR(VLOOKUP(L$1&amp;$B153,'Score Data Entry'!$L:$M,2,FALSE),"")</f>
        <v/>
      </c>
      <c r="M153" s="86" t="str">
        <f>IFERROR(VLOOKUP(M$1&amp;$B153,'Score Data Entry'!$L:$M,2,FALSE),"")</f>
        <v/>
      </c>
      <c r="N153" s="86" t="str">
        <f>IFERROR(VLOOKUP(N$1&amp;$B153,'Score Data Entry'!$L:$M,2,FALSE),"")</f>
        <v/>
      </c>
      <c r="O153" s="86" t="str">
        <f>IFERROR(VLOOKUP(O$1&amp;$B153,'Score Data Entry'!$L:$M,2,FALSE),"")</f>
        <v/>
      </c>
      <c r="P153" s="86" t="str">
        <f>IFERROR(VLOOKUP(P$1&amp;$B153,'Score Data Entry'!$L:$M,2,FALSE),"")</f>
        <v/>
      </c>
      <c r="Q153" s="86" t="str">
        <f>IFERROR(VLOOKUP(Q$1&amp;$B153,'Score Data Entry'!$L:$M,2,FALSE),"")</f>
        <v/>
      </c>
      <c r="R153" s="86" t="str">
        <f>IFERROR(VLOOKUP(R$1&amp;$B153,'Score Data Entry'!$L:$M,2,FALSE),"")</f>
        <v/>
      </c>
      <c r="S153" s="86" t="str">
        <f>IFERROR(VLOOKUP(S$1&amp;$B153,'Score Data Entry'!$L:$M,2,FALSE),"")</f>
        <v/>
      </c>
      <c r="T153" s="86" t="str">
        <f>IFERROR(VLOOKUP(T$1&amp;$B153,'Score Data Entry'!$L:$M,2,FALSE),"")</f>
        <v/>
      </c>
      <c r="U153" s="86" t="str">
        <f>IFERROR(VLOOKUP(U$1&amp;$B153,'Score Data Entry'!$L:$M,2,FALSE),"")</f>
        <v/>
      </c>
      <c r="V153" s="86" t="str">
        <f>IFERROR(VLOOKUP(V$1&amp;$B153,'Score Data Entry'!$L:$M,2,FALSE),"")</f>
        <v/>
      </c>
      <c r="W153" s="86" t="str">
        <f>IFERROR(VLOOKUP(W$1&amp;$B153,'Score Data Entry'!$L:$M,2,FALSE),"")</f>
        <v/>
      </c>
      <c r="X153" s="86" t="str">
        <f>IFERROR(VLOOKUP(X$1&amp;$B153,'Score Data Entry'!$L:$M,2,FALSE),"")</f>
        <v/>
      </c>
      <c r="Y153" s="86" t="str">
        <f>IFERROR(VLOOKUP(Y$1&amp;$B153,'Score Data Entry'!$L:$M,2,FALSE),"")</f>
        <v/>
      </c>
      <c r="Z153" s="86" t="str">
        <f>IFERROR(VLOOKUP(Z$1&amp;$B153,'Score Data Entry'!$L:$M,2,FALSE),"")</f>
        <v/>
      </c>
      <c r="AA153" s="86" t="str">
        <f>IFERROR(VLOOKUP(AA$1&amp;$B153,'Score Data Entry'!$L:$M,2,FALSE),"")</f>
        <v/>
      </c>
      <c r="AB153" s="86" t="str">
        <f>IFERROR(VLOOKUP(AB$1&amp;$B153,'Score Data Entry'!$L:$M,2,FALSE),"")</f>
        <v/>
      </c>
      <c r="AC153" s="86" t="str">
        <f>IFERROR(VLOOKUP(AC$1&amp;$B153,'Score Data Entry'!$L:$M,2,FALSE),"")</f>
        <v/>
      </c>
      <c r="AD153" s="86" t="str">
        <f>IFERROR(VLOOKUP(AD$1&amp;$B153,'Score Data Entry'!$L:$M,2,FALSE),"")</f>
        <v/>
      </c>
      <c r="AE153" s="86" t="str">
        <f>IFERROR(VLOOKUP(AE$1&amp;$B153,'Score Data Entry'!$L:$M,2,FALSE),"")</f>
        <v/>
      </c>
      <c r="AF153" s="86" t="str">
        <f>IFERROR(VLOOKUP(AF$1&amp;$B153,'Score Data Entry'!$L:$M,2,FALSE),"")</f>
        <v/>
      </c>
      <c r="AG153" s="86" t="str">
        <f>IFERROR(VLOOKUP(AG$1&amp;$B153,'Score Data Entry'!$L:$M,2,FALSE),"")</f>
        <v/>
      </c>
      <c r="AH153" s="86" t="str">
        <f>IFERROR(VLOOKUP(AH$1&amp;$B153,'Score Data Entry'!$L:$M,2,FALSE),"")</f>
        <v/>
      </c>
      <c r="AI153" s="83">
        <v>0</v>
      </c>
      <c r="AJ153" s="83">
        <v>0</v>
      </c>
      <c r="AK153" s="83">
        <v>0</v>
      </c>
      <c r="AL153" s="83">
        <v>0</v>
      </c>
      <c r="AM153" s="83">
        <v>0</v>
      </c>
      <c r="AN153" s="83">
        <v>0</v>
      </c>
      <c r="AO153" s="83">
        <v>0</v>
      </c>
      <c r="AP153" s="83">
        <v>0</v>
      </c>
      <c r="AQ153" s="84">
        <f t="shared" si="8"/>
        <v>0</v>
      </c>
      <c r="AR153" s="85">
        <f t="shared" si="9"/>
        <v>0</v>
      </c>
    </row>
    <row r="154" spans="1:44" ht="15.6" x14ac:dyDescent="0.3">
      <c r="A154" s="91" t="s">
        <v>358</v>
      </c>
      <c r="B154" s="93" t="s">
        <v>502</v>
      </c>
      <c r="C154" s="86" t="str">
        <f>IFERROR(VLOOKUP(C$1&amp;$B154,'Score Data Entry'!$L:$M,2,FALSE),"")</f>
        <v/>
      </c>
      <c r="D154" s="86" t="str">
        <f>IFERROR(VLOOKUP(D$1&amp;$B154,'Score Data Entry'!$L:$M,2,FALSE),"")</f>
        <v/>
      </c>
      <c r="E154" s="86" t="str">
        <f>IFERROR(VLOOKUP(E$1&amp;$B154,'Score Data Entry'!$L:$M,2,FALSE),"")</f>
        <v/>
      </c>
      <c r="F154" s="86" t="str">
        <f>IFERROR(VLOOKUP(F$1&amp;$B154,'Score Data Entry'!$L:$M,2,FALSE),"")</f>
        <v/>
      </c>
      <c r="G154" s="86" t="str">
        <f>IFERROR(VLOOKUP(G$1&amp;$B154,'Score Data Entry'!$L:$M,2,FALSE),"")</f>
        <v/>
      </c>
      <c r="H154" s="86" t="str">
        <f>IFERROR(VLOOKUP(H$1&amp;$B154,'Score Data Entry'!$L:$M,2,FALSE),"")</f>
        <v/>
      </c>
      <c r="I154" s="86" t="str">
        <f>IFERROR(VLOOKUP(I$1&amp;$B154,'Score Data Entry'!$L:$M,2,FALSE),"")</f>
        <v/>
      </c>
      <c r="J154" s="86" t="str">
        <f>IFERROR(VLOOKUP(J$1&amp;$B154,'Score Data Entry'!$L:$M,2,FALSE),"")</f>
        <v/>
      </c>
      <c r="K154" s="86" t="str">
        <f>IFERROR(VLOOKUP(K$1&amp;$B154,'Score Data Entry'!$L:$M,2,FALSE),"")</f>
        <v/>
      </c>
      <c r="L154" s="86" t="str">
        <f>IFERROR(VLOOKUP(L$1&amp;$B154,'Score Data Entry'!$L:$M,2,FALSE),"")</f>
        <v/>
      </c>
      <c r="M154" s="86" t="str">
        <f>IFERROR(VLOOKUP(M$1&amp;$B154,'Score Data Entry'!$L:$M,2,FALSE),"")</f>
        <v/>
      </c>
      <c r="N154" s="86" t="str">
        <f>IFERROR(VLOOKUP(N$1&amp;$B154,'Score Data Entry'!$L:$M,2,FALSE),"")</f>
        <v/>
      </c>
      <c r="O154" s="86" t="str">
        <f>IFERROR(VLOOKUP(O$1&amp;$B154,'Score Data Entry'!$L:$M,2,FALSE),"")</f>
        <v/>
      </c>
      <c r="P154" s="86" t="str">
        <f>IFERROR(VLOOKUP(P$1&amp;$B154,'Score Data Entry'!$L:$M,2,FALSE),"")</f>
        <v/>
      </c>
      <c r="Q154" s="86" t="str">
        <f>IFERROR(VLOOKUP(Q$1&amp;$B154,'Score Data Entry'!$L:$M,2,FALSE),"")</f>
        <v/>
      </c>
      <c r="R154" s="86" t="str">
        <f>IFERROR(VLOOKUP(R$1&amp;$B154,'Score Data Entry'!$L:$M,2,FALSE),"")</f>
        <v/>
      </c>
      <c r="S154" s="86" t="str">
        <f>IFERROR(VLOOKUP(S$1&amp;$B154,'Score Data Entry'!$L:$M,2,FALSE),"")</f>
        <v/>
      </c>
      <c r="T154" s="86" t="str">
        <f>IFERROR(VLOOKUP(T$1&amp;$B154,'Score Data Entry'!$L:$M,2,FALSE),"")</f>
        <v/>
      </c>
      <c r="U154" s="86" t="str">
        <f>IFERROR(VLOOKUP(U$1&amp;$B154,'Score Data Entry'!$L:$M,2,FALSE),"")</f>
        <v/>
      </c>
      <c r="V154" s="86" t="str">
        <f>IFERROR(VLOOKUP(V$1&amp;$B154,'Score Data Entry'!$L:$M,2,FALSE),"")</f>
        <v/>
      </c>
      <c r="W154" s="86" t="str">
        <f>IFERROR(VLOOKUP(W$1&amp;$B154,'Score Data Entry'!$L:$M,2,FALSE),"")</f>
        <v/>
      </c>
      <c r="X154" s="86" t="str">
        <f>IFERROR(VLOOKUP(X$1&amp;$B154,'Score Data Entry'!$L:$M,2,FALSE),"")</f>
        <v/>
      </c>
      <c r="Y154" s="86" t="str">
        <f>IFERROR(VLOOKUP(Y$1&amp;$B154,'Score Data Entry'!$L:$M,2,FALSE),"")</f>
        <v/>
      </c>
      <c r="Z154" s="86" t="str">
        <f>IFERROR(VLOOKUP(Z$1&amp;$B154,'Score Data Entry'!$L:$M,2,FALSE),"")</f>
        <v/>
      </c>
      <c r="AA154" s="86" t="str">
        <f>IFERROR(VLOOKUP(AA$1&amp;$B154,'Score Data Entry'!$L:$M,2,FALSE),"")</f>
        <v/>
      </c>
      <c r="AB154" s="86" t="str">
        <f>IFERROR(VLOOKUP(AB$1&amp;$B154,'Score Data Entry'!$L:$M,2,FALSE),"")</f>
        <v/>
      </c>
      <c r="AC154" s="86" t="str">
        <f>IFERROR(VLOOKUP(AC$1&amp;$B154,'Score Data Entry'!$L:$M,2,FALSE),"")</f>
        <v/>
      </c>
      <c r="AD154" s="86" t="str">
        <f>IFERROR(VLOOKUP(AD$1&amp;$B154,'Score Data Entry'!$L:$M,2,FALSE),"")</f>
        <v/>
      </c>
      <c r="AE154" s="86" t="str">
        <f>IFERROR(VLOOKUP(AE$1&amp;$B154,'Score Data Entry'!$L:$M,2,FALSE),"")</f>
        <v/>
      </c>
      <c r="AF154" s="86" t="str">
        <f>IFERROR(VLOOKUP(AF$1&amp;$B154,'Score Data Entry'!$L:$M,2,FALSE),"")</f>
        <v/>
      </c>
      <c r="AG154" s="86" t="str">
        <f>IFERROR(VLOOKUP(AG$1&amp;$B154,'Score Data Entry'!$L:$M,2,FALSE),"")</f>
        <v/>
      </c>
      <c r="AH154" s="86" t="str">
        <f>IFERROR(VLOOKUP(AH$1&amp;$B154,'Score Data Entry'!$L:$M,2,FALSE),"")</f>
        <v/>
      </c>
      <c r="AI154" s="83">
        <v>0</v>
      </c>
      <c r="AJ154" s="83">
        <v>0</v>
      </c>
      <c r="AK154" s="83">
        <v>0</v>
      </c>
      <c r="AL154" s="83">
        <v>0</v>
      </c>
      <c r="AM154" s="83">
        <v>0</v>
      </c>
      <c r="AN154" s="83">
        <v>0</v>
      </c>
      <c r="AO154" s="83">
        <v>0</v>
      </c>
      <c r="AP154" s="83">
        <v>0</v>
      </c>
      <c r="AQ154" s="84">
        <f t="shared" si="8"/>
        <v>0</v>
      </c>
      <c r="AR154" s="85">
        <f t="shared" si="9"/>
        <v>0</v>
      </c>
    </row>
    <row r="155" spans="1:44" ht="15.6" x14ac:dyDescent="0.3">
      <c r="A155" s="91" t="s">
        <v>359</v>
      </c>
      <c r="B155" s="93" t="s">
        <v>503</v>
      </c>
      <c r="C155" s="86" t="str">
        <f>IFERROR(VLOOKUP(C$1&amp;$B155,'Score Data Entry'!$L:$M,2,FALSE),"")</f>
        <v/>
      </c>
      <c r="D155" s="86" t="str">
        <f>IFERROR(VLOOKUP(D$1&amp;$B155,'Score Data Entry'!$L:$M,2,FALSE),"")</f>
        <v/>
      </c>
      <c r="E155" s="86" t="str">
        <f>IFERROR(VLOOKUP(E$1&amp;$B155,'Score Data Entry'!$L:$M,2,FALSE),"")</f>
        <v/>
      </c>
      <c r="F155" s="86" t="str">
        <f>IFERROR(VLOOKUP(F$1&amp;$B155,'Score Data Entry'!$L:$M,2,FALSE),"")</f>
        <v/>
      </c>
      <c r="G155" s="86" t="str">
        <f>IFERROR(VLOOKUP(G$1&amp;$B155,'Score Data Entry'!$L:$M,2,FALSE),"")</f>
        <v/>
      </c>
      <c r="H155" s="86" t="str">
        <f>IFERROR(VLOOKUP(H$1&amp;$B155,'Score Data Entry'!$L:$M,2,FALSE),"")</f>
        <v/>
      </c>
      <c r="I155" s="86" t="str">
        <f>IFERROR(VLOOKUP(I$1&amp;$B155,'Score Data Entry'!$L:$M,2,FALSE),"")</f>
        <v/>
      </c>
      <c r="J155" s="86" t="str">
        <f>IFERROR(VLOOKUP(J$1&amp;$B155,'Score Data Entry'!$L:$M,2,FALSE),"")</f>
        <v/>
      </c>
      <c r="K155" s="86" t="str">
        <f>IFERROR(VLOOKUP(K$1&amp;$B155,'Score Data Entry'!$L:$M,2,FALSE),"")</f>
        <v/>
      </c>
      <c r="L155" s="86" t="str">
        <f>IFERROR(VLOOKUP(L$1&amp;$B155,'Score Data Entry'!$L:$M,2,FALSE),"")</f>
        <v/>
      </c>
      <c r="M155" s="86" t="str">
        <f>IFERROR(VLOOKUP(M$1&amp;$B155,'Score Data Entry'!$L:$M,2,FALSE),"")</f>
        <v/>
      </c>
      <c r="N155" s="86" t="str">
        <f>IFERROR(VLOOKUP(N$1&amp;$B155,'Score Data Entry'!$L:$M,2,FALSE),"")</f>
        <v/>
      </c>
      <c r="O155" s="86" t="str">
        <f>IFERROR(VLOOKUP(O$1&amp;$B155,'Score Data Entry'!$L:$M,2,FALSE),"")</f>
        <v/>
      </c>
      <c r="P155" s="86" t="str">
        <f>IFERROR(VLOOKUP(P$1&amp;$B155,'Score Data Entry'!$L:$M,2,FALSE),"")</f>
        <v/>
      </c>
      <c r="Q155" s="86" t="str">
        <f>IFERROR(VLOOKUP(Q$1&amp;$B155,'Score Data Entry'!$L:$M,2,FALSE),"")</f>
        <v/>
      </c>
      <c r="R155" s="86" t="str">
        <f>IFERROR(VLOOKUP(R$1&amp;$B155,'Score Data Entry'!$L:$M,2,FALSE),"")</f>
        <v/>
      </c>
      <c r="S155" s="86" t="str">
        <f>IFERROR(VLOOKUP(S$1&amp;$B155,'Score Data Entry'!$L:$M,2,FALSE),"")</f>
        <v/>
      </c>
      <c r="T155" s="86" t="str">
        <f>IFERROR(VLOOKUP(T$1&amp;$B155,'Score Data Entry'!$L:$M,2,FALSE),"")</f>
        <v/>
      </c>
      <c r="U155" s="86" t="str">
        <f>IFERROR(VLOOKUP(U$1&amp;$B155,'Score Data Entry'!$L:$M,2,FALSE),"")</f>
        <v/>
      </c>
      <c r="V155" s="86" t="str">
        <f>IFERROR(VLOOKUP(V$1&amp;$B155,'Score Data Entry'!$L:$M,2,FALSE),"")</f>
        <v/>
      </c>
      <c r="W155" s="86" t="str">
        <f>IFERROR(VLOOKUP(W$1&amp;$B155,'Score Data Entry'!$L:$M,2,FALSE),"")</f>
        <v/>
      </c>
      <c r="X155" s="86" t="str">
        <f>IFERROR(VLOOKUP(X$1&amp;$B155,'Score Data Entry'!$L:$M,2,FALSE),"")</f>
        <v/>
      </c>
      <c r="Y155" s="86" t="str">
        <f>IFERROR(VLOOKUP(Y$1&amp;$B155,'Score Data Entry'!$L:$M,2,FALSE),"")</f>
        <v/>
      </c>
      <c r="Z155" s="86" t="str">
        <f>IFERROR(VLOOKUP(Z$1&amp;$B155,'Score Data Entry'!$L:$M,2,FALSE),"")</f>
        <v/>
      </c>
      <c r="AA155" s="86" t="str">
        <f>IFERROR(VLOOKUP(AA$1&amp;$B155,'Score Data Entry'!$L:$M,2,FALSE),"")</f>
        <v/>
      </c>
      <c r="AB155" s="86" t="str">
        <f>IFERROR(VLOOKUP(AB$1&amp;$B155,'Score Data Entry'!$L:$M,2,FALSE),"")</f>
        <v/>
      </c>
      <c r="AC155" s="86" t="str">
        <f>IFERROR(VLOOKUP(AC$1&amp;$B155,'Score Data Entry'!$L:$M,2,FALSE),"")</f>
        <v/>
      </c>
      <c r="AD155" s="86" t="str">
        <f>IFERROR(VLOOKUP(AD$1&amp;$B155,'Score Data Entry'!$L:$M,2,FALSE),"")</f>
        <v/>
      </c>
      <c r="AE155" s="86" t="str">
        <f>IFERROR(VLOOKUP(AE$1&amp;$B155,'Score Data Entry'!$L:$M,2,FALSE),"")</f>
        <v/>
      </c>
      <c r="AF155" s="86" t="str">
        <f>IFERROR(VLOOKUP(AF$1&amp;$B155,'Score Data Entry'!$L:$M,2,FALSE),"")</f>
        <v/>
      </c>
      <c r="AG155" s="86" t="str">
        <f>IFERROR(VLOOKUP(AG$1&amp;$B155,'Score Data Entry'!$L:$M,2,FALSE),"")</f>
        <v/>
      </c>
      <c r="AH155" s="86" t="str">
        <f>IFERROR(VLOOKUP(AH$1&amp;$B155,'Score Data Entry'!$L:$M,2,FALSE),"")</f>
        <v/>
      </c>
      <c r="AI155" s="83">
        <v>0</v>
      </c>
      <c r="AJ155" s="83">
        <v>0</v>
      </c>
      <c r="AK155" s="83">
        <v>0</v>
      </c>
      <c r="AL155" s="83">
        <v>0</v>
      </c>
      <c r="AM155" s="83">
        <v>0</v>
      </c>
      <c r="AN155" s="83">
        <v>0</v>
      </c>
      <c r="AO155" s="83">
        <v>0</v>
      </c>
      <c r="AP155" s="83">
        <v>0</v>
      </c>
      <c r="AQ155" s="84">
        <f t="shared" si="8"/>
        <v>0</v>
      </c>
      <c r="AR155" s="85">
        <f t="shared" si="9"/>
        <v>0</v>
      </c>
    </row>
    <row r="156" spans="1:44" ht="15.6" x14ac:dyDescent="0.3">
      <c r="A156" s="91" t="s">
        <v>360</v>
      </c>
      <c r="B156" s="93" t="s">
        <v>504</v>
      </c>
      <c r="C156" s="86" t="str">
        <f>IFERROR(VLOOKUP(C$1&amp;$B156,'Score Data Entry'!$L:$M,2,FALSE),"")</f>
        <v/>
      </c>
      <c r="D156" s="86" t="str">
        <f>IFERROR(VLOOKUP(D$1&amp;$B156,'Score Data Entry'!$L:$M,2,FALSE),"")</f>
        <v/>
      </c>
      <c r="E156" s="86" t="str">
        <f>IFERROR(VLOOKUP(E$1&amp;$B156,'Score Data Entry'!$L:$M,2,FALSE),"")</f>
        <v/>
      </c>
      <c r="F156" s="86" t="str">
        <f>IFERROR(VLOOKUP(F$1&amp;$B156,'Score Data Entry'!$L:$M,2,FALSE),"")</f>
        <v/>
      </c>
      <c r="G156" s="86" t="str">
        <f>IFERROR(VLOOKUP(G$1&amp;$B156,'Score Data Entry'!$L:$M,2,FALSE),"")</f>
        <v/>
      </c>
      <c r="H156" s="86" t="str">
        <f>IFERROR(VLOOKUP(H$1&amp;$B156,'Score Data Entry'!$L:$M,2,FALSE),"")</f>
        <v/>
      </c>
      <c r="I156" s="86" t="str">
        <f>IFERROR(VLOOKUP(I$1&amp;$B156,'Score Data Entry'!$L:$M,2,FALSE),"")</f>
        <v/>
      </c>
      <c r="J156" s="86" t="str">
        <f>IFERROR(VLOOKUP(J$1&amp;$B156,'Score Data Entry'!$L:$M,2,FALSE),"")</f>
        <v/>
      </c>
      <c r="K156" s="86" t="str">
        <f>IFERROR(VLOOKUP(K$1&amp;$B156,'Score Data Entry'!$L:$M,2,FALSE),"")</f>
        <v/>
      </c>
      <c r="L156" s="86" t="str">
        <f>IFERROR(VLOOKUP(L$1&amp;$B156,'Score Data Entry'!$L:$M,2,FALSE),"")</f>
        <v/>
      </c>
      <c r="M156" s="86" t="str">
        <f>IFERROR(VLOOKUP(M$1&amp;$B156,'Score Data Entry'!$L:$M,2,FALSE),"")</f>
        <v/>
      </c>
      <c r="N156" s="86" t="str">
        <f>IFERROR(VLOOKUP(N$1&amp;$B156,'Score Data Entry'!$L:$M,2,FALSE),"")</f>
        <v/>
      </c>
      <c r="O156" s="86" t="str">
        <f>IFERROR(VLOOKUP(O$1&amp;$B156,'Score Data Entry'!$L:$M,2,FALSE),"")</f>
        <v/>
      </c>
      <c r="P156" s="86" t="str">
        <f>IFERROR(VLOOKUP(P$1&amp;$B156,'Score Data Entry'!$L:$M,2,FALSE),"")</f>
        <v/>
      </c>
      <c r="Q156" s="86" t="str">
        <f>IFERROR(VLOOKUP(Q$1&amp;$B156,'Score Data Entry'!$L:$M,2,FALSE),"")</f>
        <v/>
      </c>
      <c r="R156" s="86" t="str">
        <f>IFERROR(VLOOKUP(R$1&amp;$B156,'Score Data Entry'!$L:$M,2,FALSE),"")</f>
        <v/>
      </c>
      <c r="S156" s="86" t="str">
        <f>IFERROR(VLOOKUP(S$1&amp;$B156,'Score Data Entry'!$L:$M,2,FALSE),"")</f>
        <v/>
      </c>
      <c r="T156" s="86" t="str">
        <f>IFERROR(VLOOKUP(T$1&amp;$B156,'Score Data Entry'!$L:$M,2,FALSE),"")</f>
        <v/>
      </c>
      <c r="U156" s="86" t="str">
        <f>IFERROR(VLOOKUP(U$1&amp;$B156,'Score Data Entry'!$L:$M,2,FALSE),"")</f>
        <v/>
      </c>
      <c r="V156" s="86" t="str">
        <f>IFERROR(VLOOKUP(V$1&amp;$B156,'Score Data Entry'!$L:$M,2,FALSE),"")</f>
        <v/>
      </c>
      <c r="W156" s="86" t="str">
        <f>IFERROR(VLOOKUP(W$1&amp;$B156,'Score Data Entry'!$L:$M,2,FALSE),"")</f>
        <v/>
      </c>
      <c r="X156" s="86" t="str">
        <f>IFERROR(VLOOKUP(X$1&amp;$B156,'Score Data Entry'!$L:$M,2,FALSE),"")</f>
        <v/>
      </c>
      <c r="Y156" s="86" t="str">
        <f>IFERROR(VLOOKUP(Y$1&amp;$B156,'Score Data Entry'!$L:$M,2,FALSE),"")</f>
        <v/>
      </c>
      <c r="Z156" s="86" t="str">
        <f>IFERROR(VLOOKUP(Z$1&amp;$B156,'Score Data Entry'!$L:$M,2,FALSE),"")</f>
        <v/>
      </c>
      <c r="AA156" s="86" t="str">
        <f>IFERROR(VLOOKUP(AA$1&amp;$B156,'Score Data Entry'!$L:$M,2,FALSE),"")</f>
        <v/>
      </c>
      <c r="AB156" s="86" t="str">
        <f>IFERROR(VLOOKUP(AB$1&amp;$B156,'Score Data Entry'!$L:$M,2,FALSE),"")</f>
        <v/>
      </c>
      <c r="AC156" s="86" t="str">
        <f>IFERROR(VLOOKUP(AC$1&amp;$B156,'Score Data Entry'!$L:$M,2,FALSE),"")</f>
        <v/>
      </c>
      <c r="AD156" s="86" t="str">
        <f>IFERROR(VLOOKUP(AD$1&amp;$B156,'Score Data Entry'!$L:$M,2,FALSE),"")</f>
        <v/>
      </c>
      <c r="AE156" s="86" t="str">
        <f>IFERROR(VLOOKUP(AE$1&amp;$B156,'Score Data Entry'!$L:$M,2,FALSE),"")</f>
        <v/>
      </c>
      <c r="AF156" s="86" t="str">
        <f>IFERROR(VLOOKUP(AF$1&amp;$B156,'Score Data Entry'!$L:$M,2,FALSE),"")</f>
        <v/>
      </c>
      <c r="AG156" s="86" t="str">
        <f>IFERROR(VLOOKUP(AG$1&amp;$B156,'Score Data Entry'!$L:$M,2,FALSE),"")</f>
        <v/>
      </c>
      <c r="AH156" s="86" t="str">
        <f>IFERROR(VLOOKUP(AH$1&amp;$B156,'Score Data Entry'!$L:$M,2,FALSE),"")</f>
        <v/>
      </c>
      <c r="AI156" s="83">
        <v>0</v>
      </c>
      <c r="AJ156" s="83">
        <v>0</v>
      </c>
      <c r="AK156" s="83">
        <v>0</v>
      </c>
      <c r="AL156" s="83">
        <v>0</v>
      </c>
      <c r="AM156" s="83">
        <v>0</v>
      </c>
      <c r="AN156" s="83">
        <v>0</v>
      </c>
      <c r="AO156" s="83">
        <v>0</v>
      </c>
      <c r="AP156" s="83">
        <v>0</v>
      </c>
      <c r="AQ156" s="84">
        <f t="shared" si="8"/>
        <v>0</v>
      </c>
      <c r="AR156" s="85">
        <f t="shared" si="9"/>
        <v>0</v>
      </c>
    </row>
    <row r="157" spans="1:44" ht="15.6" x14ac:dyDescent="0.3">
      <c r="A157" s="91" t="s">
        <v>362</v>
      </c>
      <c r="B157" s="93" t="s">
        <v>506</v>
      </c>
      <c r="C157" s="86" t="str">
        <f>IFERROR(VLOOKUP(C$1&amp;$B157,'Score Data Entry'!$L:$M,2,FALSE),"")</f>
        <v/>
      </c>
      <c r="D157" s="86" t="str">
        <f>IFERROR(VLOOKUP(D$1&amp;$B157,'Score Data Entry'!$L:$M,2,FALSE),"")</f>
        <v/>
      </c>
      <c r="E157" s="86" t="str">
        <f>IFERROR(VLOOKUP(E$1&amp;$B157,'Score Data Entry'!$L:$M,2,FALSE),"")</f>
        <v/>
      </c>
      <c r="F157" s="86" t="str">
        <f>IFERROR(VLOOKUP(F$1&amp;$B157,'Score Data Entry'!$L:$M,2,FALSE),"")</f>
        <v/>
      </c>
      <c r="G157" s="86" t="str">
        <f>IFERROR(VLOOKUP(G$1&amp;$B157,'Score Data Entry'!$L:$M,2,FALSE),"")</f>
        <v/>
      </c>
      <c r="H157" s="86" t="str">
        <f>IFERROR(VLOOKUP(H$1&amp;$B157,'Score Data Entry'!$L:$M,2,FALSE),"")</f>
        <v/>
      </c>
      <c r="I157" s="86" t="str">
        <f>IFERROR(VLOOKUP(I$1&amp;$B157,'Score Data Entry'!$L:$M,2,FALSE),"")</f>
        <v/>
      </c>
      <c r="J157" s="86" t="str">
        <f>IFERROR(VLOOKUP(J$1&amp;$B157,'Score Data Entry'!$L:$M,2,FALSE),"")</f>
        <v/>
      </c>
      <c r="K157" s="86" t="str">
        <f>IFERROR(VLOOKUP(K$1&amp;$B157,'Score Data Entry'!$L:$M,2,FALSE),"")</f>
        <v/>
      </c>
      <c r="L157" s="86" t="str">
        <f>IFERROR(VLOOKUP(L$1&amp;$B157,'Score Data Entry'!$L:$M,2,FALSE),"")</f>
        <v/>
      </c>
      <c r="M157" s="86" t="str">
        <f>IFERROR(VLOOKUP(M$1&amp;$B157,'Score Data Entry'!$L:$M,2,FALSE),"")</f>
        <v/>
      </c>
      <c r="N157" s="86" t="str">
        <f>IFERROR(VLOOKUP(N$1&amp;$B157,'Score Data Entry'!$L:$M,2,FALSE),"")</f>
        <v/>
      </c>
      <c r="O157" s="86" t="str">
        <f>IFERROR(VLOOKUP(O$1&amp;$B157,'Score Data Entry'!$L:$M,2,FALSE),"")</f>
        <v/>
      </c>
      <c r="P157" s="86" t="str">
        <f>IFERROR(VLOOKUP(P$1&amp;$B157,'Score Data Entry'!$L:$M,2,FALSE),"")</f>
        <v/>
      </c>
      <c r="Q157" s="86" t="str">
        <f>IFERROR(VLOOKUP(Q$1&amp;$B157,'Score Data Entry'!$L:$M,2,FALSE),"")</f>
        <v/>
      </c>
      <c r="R157" s="86" t="str">
        <f>IFERROR(VLOOKUP(R$1&amp;$B157,'Score Data Entry'!$L:$M,2,FALSE),"")</f>
        <v/>
      </c>
      <c r="S157" s="86" t="str">
        <f>IFERROR(VLOOKUP(S$1&amp;$B157,'Score Data Entry'!$L:$M,2,FALSE),"")</f>
        <v/>
      </c>
      <c r="T157" s="86" t="str">
        <f>IFERROR(VLOOKUP(T$1&amp;$B157,'Score Data Entry'!$L:$M,2,FALSE),"")</f>
        <v/>
      </c>
      <c r="U157" s="86" t="str">
        <f>IFERROR(VLOOKUP(U$1&amp;$B157,'Score Data Entry'!$L:$M,2,FALSE),"")</f>
        <v/>
      </c>
      <c r="V157" s="86" t="str">
        <f>IFERROR(VLOOKUP(V$1&amp;$B157,'Score Data Entry'!$L:$M,2,FALSE),"")</f>
        <v/>
      </c>
      <c r="W157" s="86" t="str">
        <f>IFERROR(VLOOKUP(W$1&amp;$B157,'Score Data Entry'!$L:$M,2,FALSE),"")</f>
        <v/>
      </c>
      <c r="X157" s="86" t="str">
        <f>IFERROR(VLOOKUP(X$1&amp;$B157,'Score Data Entry'!$L:$M,2,FALSE),"")</f>
        <v/>
      </c>
      <c r="Y157" s="86" t="str">
        <f>IFERROR(VLOOKUP(Y$1&amp;$B157,'Score Data Entry'!$L:$M,2,FALSE),"")</f>
        <v/>
      </c>
      <c r="Z157" s="86" t="str">
        <f>IFERROR(VLOOKUP(Z$1&amp;$B157,'Score Data Entry'!$L:$M,2,FALSE),"")</f>
        <v/>
      </c>
      <c r="AA157" s="86" t="str">
        <f>IFERROR(VLOOKUP(AA$1&amp;$B157,'Score Data Entry'!$L:$M,2,FALSE),"")</f>
        <v/>
      </c>
      <c r="AB157" s="86" t="str">
        <f>IFERROR(VLOOKUP(AB$1&amp;$B157,'Score Data Entry'!$L:$M,2,FALSE),"")</f>
        <v/>
      </c>
      <c r="AC157" s="86" t="str">
        <f>IFERROR(VLOOKUP(AC$1&amp;$B157,'Score Data Entry'!$L:$M,2,FALSE),"")</f>
        <v/>
      </c>
      <c r="AD157" s="86" t="str">
        <f>IFERROR(VLOOKUP(AD$1&amp;$B157,'Score Data Entry'!$L:$M,2,FALSE),"")</f>
        <v/>
      </c>
      <c r="AE157" s="86" t="str">
        <f>IFERROR(VLOOKUP(AE$1&amp;$B157,'Score Data Entry'!$L:$M,2,FALSE),"")</f>
        <v/>
      </c>
      <c r="AF157" s="86" t="str">
        <f>IFERROR(VLOOKUP(AF$1&amp;$B157,'Score Data Entry'!$L:$M,2,FALSE),"")</f>
        <v/>
      </c>
      <c r="AG157" s="86" t="str">
        <f>IFERROR(VLOOKUP(AG$1&amp;$B157,'Score Data Entry'!$L:$M,2,FALSE),"")</f>
        <v/>
      </c>
      <c r="AH157" s="86" t="str">
        <f>IFERROR(VLOOKUP(AH$1&amp;$B157,'Score Data Entry'!$L:$M,2,FALSE),"")</f>
        <v/>
      </c>
      <c r="AI157" s="83">
        <v>0</v>
      </c>
      <c r="AJ157" s="83">
        <v>0</v>
      </c>
      <c r="AK157" s="83">
        <v>0</v>
      </c>
      <c r="AL157" s="83">
        <v>0</v>
      </c>
      <c r="AM157" s="83">
        <v>0</v>
      </c>
      <c r="AN157" s="83">
        <v>0</v>
      </c>
      <c r="AO157" s="83">
        <v>0</v>
      </c>
      <c r="AP157" s="83">
        <v>0</v>
      </c>
      <c r="AQ157" s="84">
        <f t="shared" si="8"/>
        <v>0</v>
      </c>
      <c r="AR157" s="85">
        <f t="shared" si="9"/>
        <v>0</v>
      </c>
    </row>
    <row r="158" spans="1:44" ht="15.6" x14ac:dyDescent="0.3">
      <c r="A158" s="91" t="s">
        <v>363</v>
      </c>
      <c r="B158" s="93" t="s">
        <v>507</v>
      </c>
      <c r="C158" s="86" t="str">
        <f>IFERROR(VLOOKUP(C$1&amp;$B158,'Score Data Entry'!$L:$M,2,FALSE),"")</f>
        <v/>
      </c>
      <c r="D158" s="86" t="str">
        <f>IFERROR(VLOOKUP(D$1&amp;$B158,'Score Data Entry'!$L:$M,2,FALSE),"")</f>
        <v/>
      </c>
      <c r="E158" s="86" t="str">
        <f>IFERROR(VLOOKUP(E$1&amp;$B158,'Score Data Entry'!$L:$M,2,FALSE),"")</f>
        <v/>
      </c>
      <c r="F158" s="86" t="str">
        <f>IFERROR(VLOOKUP(F$1&amp;$B158,'Score Data Entry'!$L:$M,2,FALSE),"")</f>
        <v/>
      </c>
      <c r="G158" s="86" t="str">
        <f>IFERROR(VLOOKUP(G$1&amp;$B158,'Score Data Entry'!$L:$M,2,FALSE),"")</f>
        <v/>
      </c>
      <c r="H158" s="86" t="str">
        <f>IFERROR(VLOOKUP(H$1&amp;$B158,'Score Data Entry'!$L:$M,2,FALSE),"")</f>
        <v/>
      </c>
      <c r="I158" s="86" t="str">
        <f>IFERROR(VLOOKUP(I$1&amp;$B158,'Score Data Entry'!$L:$M,2,FALSE),"")</f>
        <v/>
      </c>
      <c r="J158" s="86" t="str">
        <f>IFERROR(VLOOKUP(J$1&amp;$B158,'Score Data Entry'!$L:$M,2,FALSE),"")</f>
        <v/>
      </c>
      <c r="K158" s="86" t="str">
        <f>IFERROR(VLOOKUP(K$1&amp;$B158,'Score Data Entry'!$L:$M,2,FALSE),"")</f>
        <v/>
      </c>
      <c r="L158" s="86" t="str">
        <f>IFERROR(VLOOKUP(L$1&amp;$B158,'Score Data Entry'!$L:$M,2,FALSE),"")</f>
        <v/>
      </c>
      <c r="M158" s="86" t="str">
        <f>IFERROR(VLOOKUP(M$1&amp;$B158,'Score Data Entry'!$L:$M,2,FALSE),"")</f>
        <v/>
      </c>
      <c r="N158" s="86" t="str">
        <f>IFERROR(VLOOKUP(N$1&amp;$B158,'Score Data Entry'!$L:$M,2,FALSE),"")</f>
        <v/>
      </c>
      <c r="O158" s="86" t="str">
        <f>IFERROR(VLOOKUP(O$1&amp;$B158,'Score Data Entry'!$L:$M,2,FALSE),"")</f>
        <v/>
      </c>
      <c r="P158" s="86" t="str">
        <f>IFERROR(VLOOKUP(P$1&amp;$B158,'Score Data Entry'!$L:$M,2,FALSE),"")</f>
        <v/>
      </c>
      <c r="Q158" s="86" t="str">
        <f>IFERROR(VLOOKUP(Q$1&amp;$B158,'Score Data Entry'!$L:$M,2,FALSE),"")</f>
        <v/>
      </c>
      <c r="R158" s="86" t="str">
        <f>IFERROR(VLOOKUP(R$1&amp;$B158,'Score Data Entry'!$L:$M,2,FALSE),"")</f>
        <v/>
      </c>
      <c r="S158" s="86" t="str">
        <f>IFERROR(VLOOKUP(S$1&amp;$B158,'Score Data Entry'!$L:$M,2,FALSE),"")</f>
        <v/>
      </c>
      <c r="T158" s="86" t="str">
        <f>IFERROR(VLOOKUP(T$1&amp;$B158,'Score Data Entry'!$L:$M,2,FALSE),"")</f>
        <v/>
      </c>
      <c r="U158" s="86" t="str">
        <f>IFERROR(VLOOKUP(U$1&amp;$B158,'Score Data Entry'!$L:$M,2,FALSE),"")</f>
        <v/>
      </c>
      <c r="V158" s="86" t="str">
        <f>IFERROR(VLOOKUP(V$1&amp;$B158,'Score Data Entry'!$L:$M,2,FALSE),"")</f>
        <v/>
      </c>
      <c r="W158" s="86" t="str">
        <f>IFERROR(VLOOKUP(W$1&amp;$B158,'Score Data Entry'!$L:$M,2,FALSE),"")</f>
        <v/>
      </c>
      <c r="X158" s="86" t="str">
        <f>IFERROR(VLOOKUP(X$1&amp;$B158,'Score Data Entry'!$L:$M,2,FALSE),"")</f>
        <v/>
      </c>
      <c r="Y158" s="86" t="str">
        <f>IFERROR(VLOOKUP(Y$1&amp;$B158,'Score Data Entry'!$L:$M,2,FALSE),"")</f>
        <v/>
      </c>
      <c r="Z158" s="86" t="str">
        <f>IFERROR(VLOOKUP(Z$1&amp;$B158,'Score Data Entry'!$L:$M,2,FALSE),"")</f>
        <v/>
      </c>
      <c r="AA158" s="86" t="str">
        <f>IFERROR(VLOOKUP(AA$1&amp;$B158,'Score Data Entry'!$L:$M,2,FALSE),"")</f>
        <v/>
      </c>
      <c r="AB158" s="86" t="str">
        <f>IFERROR(VLOOKUP(AB$1&amp;$B158,'Score Data Entry'!$L:$M,2,FALSE),"")</f>
        <v/>
      </c>
      <c r="AC158" s="86" t="str">
        <f>IFERROR(VLOOKUP(AC$1&amp;$B158,'Score Data Entry'!$L:$M,2,FALSE),"")</f>
        <v/>
      </c>
      <c r="AD158" s="86" t="str">
        <f>IFERROR(VLOOKUP(AD$1&amp;$B158,'Score Data Entry'!$L:$M,2,FALSE),"")</f>
        <v/>
      </c>
      <c r="AE158" s="86" t="str">
        <f>IFERROR(VLOOKUP(AE$1&amp;$B158,'Score Data Entry'!$L:$M,2,FALSE),"")</f>
        <v/>
      </c>
      <c r="AF158" s="86" t="str">
        <f>IFERROR(VLOOKUP(AF$1&amp;$B158,'Score Data Entry'!$L:$M,2,FALSE),"")</f>
        <v/>
      </c>
      <c r="AG158" s="86" t="str">
        <f>IFERROR(VLOOKUP(AG$1&amp;$B158,'Score Data Entry'!$L:$M,2,FALSE),"")</f>
        <v/>
      </c>
      <c r="AH158" s="86" t="str">
        <f>IFERROR(VLOOKUP(AH$1&amp;$B158,'Score Data Entry'!$L:$M,2,FALSE),"")</f>
        <v/>
      </c>
      <c r="AI158" s="83">
        <v>0</v>
      </c>
      <c r="AJ158" s="83">
        <v>0</v>
      </c>
      <c r="AK158" s="83">
        <v>0</v>
      </c>
      <c r="AL158" s="83">
        <v>0</v>
      </c>
      <c r="AM158" s="83">
        <v>0</v>
      </c>
      <c r="AN158" s="83">
        <v>0</v>
      </c>
      <c r="AO158" s="83">
        <v>0</v>
      </c>
      <c r="AP158" s="83">
        <v>0</v>
      </c>
      <c r="AQ158" s="84">
        <f t="shared" si="8"/>
        <v>0</v>
      </c>
      <c r="AR158" s="85">
        <f t="shared" si="9"/>
        <v>0</v>
      </c>
    </row>
    <row r="159" spans="1:44" ht="15.6" x14ac:dyDescent="0.3">
      <c r="A159" s="91" t="s">
        <v>365</v>
      </c>
      <c r="B159" s="93" t="s">
        <v>509</v>
      </c>
      <c r="C159" s="86" t="str">
        <f>IFERROR(VLOOKUP(C$1&amp;$B159,'Score Data Entry'!$L:$M,2,FALSE),"")</f>
        <v/>
      </c>
      <c r="D159" s="86" t="str">
        <f>IFERROR(VLOOKUP(D$1&amp;$B159,'Score Data Entry'!$L:$M,2,FALSE),"")</f>
        <v/>
      </c>
      <c r="E159" s="86" t="str">
        <f>IFERROR(VLOOKUP(E$1&amp;$B159,'Score Data Entry'!$L:$M,2,FALSE),"")</f>
        <v/>
      </c>
      <c r="F159" s="86" t="str">
        <f>IFERROR(VLOOKUP(F$1&amp;$B159,'Score Data Entry'!$L:$M,2,FALSE),"")</f>
        <v/>
      </c>
      <c r="G159" s="86" t="str">
        <f>IFERROR(VLOOKUP(G$1&amp;$B159,'Score Data Entry'!$L:$M,2,FALSE),"")</f>
        <v/>
      </c>
      <c r="H159" s="86" t="str">
        <f>IFERROR(VLOOKUP(H$1&amp;$B159,'Score Data Entry'!$L:$M,2,FALSE),"")</f>
        <v/>
      </c>
      <c r="I159" s="86" t="str">
        <f>IFERROR(VLOOKUP(I$1&amp;$B159,'Score Data Entry'!$L:$M,2,FALSE),"")</f>
        <v/>
      </c>
      <c r="J159" s="86" t="str">
        <f>IFERROR(VLOOKUP(J$1&amp;$B159,'Score Data Entry'!$L:$M,2,FALSE),"")</f>
        <v/>
      </c>
      <c r="K159" s="86" t="str">
        <f>IFERROR(VLOOKUP(K$1&amp;$B159,'Score Data Entry'!$L:$M,2,FALSE),"")</f>
        <v/>
      </c>
      <c r="L159" s="86" t="str">
        <f>IFERROR(VLOOKUP(L$1&amp;$B159,'Score Data Entry'!$L:$M,2,FALSE),"")</f>
        <v/>
      </c>
      <c r="M159" s="86" t="str">
        <f>IFERROR(VLOOKUP(M$1&amp;$B159,'Score Data Entry'!$L:$M,2,FALSE),"")</f>
        <v/>
      </c>
      <c r="N159" s="86" t="str">
        <f>IFERROR(VLOOKUP(N$1&amp;$B159,'Score Data Entry'!$L:$M,2,FALSE),"")</f>
        <v/>
      </c>
      <c r="O159" s="86" t="str">
        <f>IFERROR(VLOOKUP(O$1&amp;$B159,'Score Data Entry'!$L:$M,2,FALSE),"")</f>
        <v/>
      </c>
      <c r="P159" s="86" t="str">
        <f>IFERROR(VLOOKUP(P$1&amp;$B159,'Score Data Entry'!$L:$M,2,FALSE),"")</f>
        <v/>
      </c>
      <c r="Q159" s="86" t="str">
        <f>IFERROR(VLOOKUP(Q$1&amp;$B159,'Score Data Entry'!$L:$M,2,FALSE),"")</f>
        <v/>
      </c>
      <c r="R159" s="86" t="str">
        <f>IFERROR(VLOOKUP(R$1&amp;$B159,'Score Data Entry'!$L:$M,2,FALSE),"")</f>
        <v/>
      </c>
      <c r="S159" s="86" t="str">
        <f>IFERROR(VLOOKUP(S$1&amp;$B159,'Score Data Entry'!$L:$M,2,FALSE),"")</f>
        <v/>
      </c>
      <c r="T159" s="86" t="str">
        <f>IFERROR(VLOOKUP(T$1&amp;$B159,'Score Data Entry'!$L:$M,2,FALSE),"")</f>
        <v/>
      </c>
      <c r="U159" s="86" t="str">
        <f>IFERROR(VLOOKUP(U$1&amp;$B159,'Score Data Entry'!$L:$M,2,FALSE),"")</f>
        <v/>
      </c>
      <c r="V159" s="86" t="str">
        <f>IFERROR(VLOOKUP(V$1&amp;$B159,'Score Data Entry'!$L:$M,2,FALSE),"")</f>
        <v/>
      </c>
      <c r="W159" s="86" t="str">
        <f>IFERROR(VLOOKUP(W$1&amp;$B159,'Score Data Entry'!$L:$M,2,FALSE),"")</f>
        <v/>
      </c>
      <c r="X159" s="86" t="str">
        <f>IFERROR(VLOOKUP(X$1&amp;$B159,'Score Data Entry'!$L:$M,2,FALSE),"")</f>
        <v/>
      </c>
      <c r="Y159" s="86" t="str">
        <f>IFERROR(VLOOKUP(Y$1&amp;$B159,'Score Data Entry'!$L:$M,2,FALSE),"")</f>
        <v/>
      </c>
      <c r="Z159" s="86" t="str">
        <f>IFERROR(VLOOKUP(Z$1&amp;$B159,'Score Data Entry'!$L:$M,2,FALSE),"")</f>
        <v/>
      </c>
      <c r="AA159" s="86" t="str">
        <f>IFERROR(VLOOKUP(AA$1&amp;$B159,'Score Data Entry'!$L:$M,2,FALSE),"")</f>
        <v/>
      </c>
      <c r="AB159" s="86" t="str">
        <f>IFERROR(VLOOKUP(AB$1&amp;$B159,'Score Data Entry'!$L:$M,2,FALSE),"")</f>
        <v/>
      </c>
      <c r="AC159" s="86" t="str">
        <f>IFERROR(VLOOKUP(AC$1&amp;$B159,'Score Data Entry'!$L:$M,2,FALSE),"")</f>
        <v/>
      </c>
      <c r="AD159" s="86" t="str">
        <f>IFERROR(VLOOKUP(AD$1&amp;$B159,'Score Data Entry'!$L:$M,2,FALSE),"")</f>
        <v/>
      </c>
      <c r="AE159" s="86" t="str">
        <f>IFERROR(VLOOKUP(AE$1&amp;$B159,'Score Data Entry'!$L:$M,2,FALSE),"")</f>
        <v/>
      </c>
      <c r="AF159" s="86" t="str">
        <f>IFERROR(VLOOKUP(AF$1&amp;$B159,'Score Data Entry'!$L:$M,2,FALSE),"")</f>
        <v/>
      </c>
      <c r="AG159" s="86" t="str">
        <f>IFERROR(VLOOKUP(AG$1&amp;$B159,'Score Data Entry'!$L:$M,2,FALSE),"")</f>
        <v/>
      </c>
      <c r="AH159" s="86" t="str">
        <f>IFERROR(VLOOKUP(AH$1&amp;$B159,'Score Data Entry'!$L:$M,2,FALSE),"")</f>
        <v/>
      </c>
      <c r="AI159" s="83">
        <v>0</v>
      </c>
      <c r="AJ159" s="83">
        <v>0</v>
      </c>
      <c r="AK159" s="83">
        <v>0</v>
      </c>
      <c r="AL159" s="83">
        <v>0</v>
      </c>
      <c r="AM159" s="83">
        <v>0</v>
      </c>
      <c r="AN159" s="83">
        <v>0</v>
      </c>
      <c r="AO159" s="83">
        <v>0</v>
      </c>
      <c r="AP159" s="83">
        <v>0</v>
      </c>
      <c r="AQ159" s="84">
        <f t="shared" si="8"/>
        <v>0</v>
      </c>
      <c r="AR159" s="85">
        <f t="shared" si="9"/>
        <v>0</v>
      </c>
    </row>
    <row r="160" spans="1:44" ht="15.6" x14ac:dyDescent="0.3">
      <c r="A160" s="91" t="s">
        <v>366</v>
      </c>
      <c r="B160" s="93" t="s">
        <v>510</v>
      </c>
      <c r="C160" s="86" t="str">
        <f>IFERROR(VLOOKUP(C$1&amp;$B160,'Score Data Entry'!$L:$M,2,FALSE),"")</f>
        <v/>
      </c>
      <c r="D160" s="86" t="str">
        <f>IFERROR(VLOOKUP(D$1&amp;$B160,'Score Data Entry'!$L:$M,2,FALSE),"")</f>
        <v/>
      </c>
      <c r="E160" s="86" t="str">
        <f>IFERROR(VLOOKUP(E$1&amp;$B160,'Score Data Entry'!$L:$M,2,FALSE),"")</f>
        <v/>
      </c>
      <c r="F160" s="86" t="str">
        <f>IFERROR(VLOOKUP(F$1&amp;$B160,'Score Data Entry'!$L:$M,2,FALSE),"")</f>
        <v/>
      </c>
      <c r="G160" s="86" t="str">
        <f>IFERROR(VLOOKUP(G$1&amp;$B160,'Score Data Entry'!$L:$M,2,FALSE),"")</f>
        <v/>
      </c>
      <c r="H160" s="86" t="str">
        <f>IFERROR(VLOOKUP(H$1&amp;$B160,'Score Data Entry'!$L:$M,2,FALSE),"")</f>
        <v/>
      </c>
      <c r="I160" s="86" t="str">
        <f>IFERROR(VLOOKUP(I$1&amp;$B160,'Score Data Entry'!$L:$M,2,FALSE),"")</f>
        <v/>
      </c>
      <c r="J160" s="86" t="str">
        <f>IFERROR(VLOOKUP(J$1&amp;$B160,'Score Data Entry'!$L:$M,2,FALSE),"")</f>
        <v/>
      </c>
      <c r="K160" s="86" t="str">
        <f>IFERROR(VLOOKUP(K$1&amp;$B160,'Score Data Entry'!$L:$M,2,FALSE),"")</f>
        <v/>
      </c>
      <c r="L160" s="86" t="str">
        <f>IFERROR(VLOOKUP(L$1&amp;$B160,'Score Data Entry'!$L:$M,2,FALSE),"")</f>
        <v/>
      </c>
      <c r="M160" s="86" t="str">
        <f>IFERROR(VLOOKUP(M$1&amp;$B160,'Score Data Entry'!$L:$M,2,FALSE),"")</f>
        <v/>
      </c>
      <c r="N160" s="86" t="str">
        <f>IFERROR(VLOOKUP(N$1&amp;$B160,'Score Data Entry'!$L:$M,2,FALSE),"")</f>
        <v/>
      </c>
      <c r="O160" s="86" t="str">
        <f>IFERROR(VLOOKUP(O$1&amp;$B160,'Score Data Entry'!$L:$M,2,FALSE),"")</f>
        <v/>
      </c>
      <c r="P160" s="86" t="str">
        <f>IFERROR(VLOOKUP(P$1&amp;$B160,'Score Data Entry'!$L:$M,2,FALSE),"")</f>
        <v/>
      </c>
      <c r="Q160" s="86" t="str">
        <f>IFERROR(VLOOKUP(Q$1&amp;$B160,'Score Data Entry'!$L:$M,2,FALSE),"")</f>
        <v/>
      </c>
      <c r="R160" s="86" t="str">
        <f>IFERROR(VLOOKUP(R$1&amp;$B160,'Score Data Entry'!$L:$M,2,FALSE),"")</f>
        <v/>
      </c>
      <c r="S160" s="86" t="str">
        <f>IFERROR(VLOOKUP(S$1&amp;$B160,'Score Data Entry'!$L:$M,2,FALSE),"")</f>
        <v/>
      </c>
      <c r="T160" s="86" t="str">
        <f>IFERROR(VLOOKUP(T$1&amp;$B160,'Score Data Entry'!$L:$M,2,FALSE),"")</f>
        <v/>
      </c>
      <c r="U160" s="86" t="str">
        <f>IFERROR(VLOOKUP(U$1&amp;$B160,'Score Data Entry'!$L:$M,2,FALSE),"")</f>
        <v/>
      </c>
      <c r="V160" s="86" t="str">
        <f>IFERROR(VLOOKUP(V$1&amp;$B160,'Score Data Entry'!$L:$M,2,FALSE),"")</f>
        <v/>
      </c>
      <c r="W160" s="86" t="str">
        <f>IFERROR(VLOOKUP(W$1&amp;$B160,'Score Data Entry'!$L:$M,2,FALSE),"")</f>
        <v/>
      </c>
      <c r="X160" s="86" t="str">
        <f>IFERROR(VLOOKUP(X$1&amp;$B160,'Score Data Entry'!$L:$M,2,FALSE),"")</f>
        <v/>
      </c>
      <c r="Y160" s="86" t="str">
        <f>IFERROR(VLOOKUP(Y$1&amp;$B160,'Score Data Entry'!$L:$M,2,FALSE),"")</f>
        <v/>
      </c>
      <c r="Z160" s="86" t="str">
        <f>IFERROR(VLOOKUP(Z$1&amp;$B160,'Score Data Entry'!$L:$M,2,FALSE),"")</f>
        <v/>
      </c>
      <c r="AA160" s="86" t="str">
        <f>IFERROR(VLOOKUP(AA$1&amp;$B160,'Score Data Entry'!$L:$M,2,FALSE),"")</f>
        <v/>
      </c>
      <c r="AB160" s="86" t="str">
        <f>IFERROR(VLOOKUP(AB$1&amp;$B160,'Score Data Entry'!$L:$M,2,FALSE),"")</f>
        <v/>
      </c>
      <c r="AC160" s="86" t="str">
        <f>IFERROR(VLOOKUP(AC$1&amp;$B160,'Score Data Entry'!$L:$M,2,FALSE),"")</f>
        <v/>
      </c>
      <c r="AD160" s="86" t="str">
        <f>IFERROR(VLOOKUP(AD$1&amp;$B160,'Score Data Entry'!$L:$M,2,FALSE),"")</f>
        <v/>
      </c>
      <c r="AE160" s="86" t="str">
        <f>IFERROR(VLOOKUP(AE$1&amp;$B160,'Score Data Entry'!$L:$M,2,FALSE),"")</f>
        <v/>
      </c>
      <c r="AF160" s="86" t="str">
        <f>IFERROR(VLOOKUP(AF$1&amp;$B160,'Score Data Entry'!$L:$M,2,FALSE),"")</f>
        <v/>
      </c>
      <c r="AG160" s="86" t="str">
        <f>IFERROR(VLOOKUP(AG$1&amp;$B160,'Score Data Entry'!$L:$M,2,FALSE),"")</f>
        <v/>
      </c>
      <c r="AH160" s="86" t="str">
        <f>IFERROR(VLOOKUP(AH$1&amp;$B160,'Score Data Entry'!$L:$M,2,FALSE),"")</f>
        <v/>
      </c>
      <c r="AI160" s="83">
        <v>0</v>
      </c>
      <c r="AJ160" s="83">
        <v>0</v>
      </c>
      <c r="AK160" s="83">
        <v>0</v>
      </c>
      <c r="AL160" s="83">
        <v>0</v>
      </c>
      <c r="AM160" s="83">
        <v>0</v>
      </c>
      <c r="AN160" s="83">
        <v>0</v>
      </c>
      <c r="AO160" s="83">
        <v>0</v>
      </c>
      <c r="AP160" s="83">
        <v>0</v>
      </c>
      <c r="AQ160" s="84">
        <f t="shared" si="8"/>
        <v>0</v>
      </c>
      <c r="AR160" s="85">
        <f t="shared" si="9"/>
        <v>0</v>
      </c>
    </row>
    <row r="161" spans="1:44" ht="15.6" x14ac:dyDescent="0.3">
      <c r="A161" s="91" t="s">
        <v>367</v>
      </c>
      <c r="B161" s="93" t="s">
        <v>511</v>
      </c>
      <c r="C161" s="86" t="str">
        <f>IFERROR(VLOOKUP(C$1&amp;$B161,'Score Data Entry'!$L:$M,2,FALSE),"")</f>
        <v/>
      </c>
      <c r="D161" s="86" t="str">
        <f>IFERROR(VLOOKUP(D$1&amp;$B161,'Score Data Entry'!$L:$M,2,FALSE),"")</f>
        <v/>
      </c>
      <c r="E161" s="86" t="str">
        <f>IFERROR(VLOOKUP(E$1&amp;$B161,'Score Data Entry'!$L:$M,2,FALSE),"")</f>
        <v/>
      </c>
      <c r="F161" s="86" t="str">
        <f>IFERROR(VLOOKUP(F$1&amp;$B161,'Score Data Entry'!$L:$M,2,FALSE),"")</f>
        <v/>
      </c>
      <c r="G161" s="86" t="str">
        <f>IFERROR(VLOOKUP(G$1&amp;$B161,'Score Data Entry'!$L:$M,2,FALSE),"")</f>
        <v/>
      </c>
      <c r="H161" s="86" t="str">
        <f>IFERROR(VLOOKUP(H$1&amp;$B161,'Score Data Entry'!$L:$M,2,FALSE),"")</f>
        <v/>
      </c>
      <c r="I161" s="86" t="str">
        <f>IFERROR(VLOOKUP(I$1&amp;$B161,'Score Data Entry'!$L:$M,2,FALSE),"")</f>
        <v/>
      </c>
      <c r="J161" s="86" t="str">
        <f>IFERROR(VLOOKUP(J$1&amp;$B161,'Score Data Entry'!$L:$M,2,FALSE),"")</f>
        <v/>
      </c>
      <c r="K161" s="86" t="str">
        <f>IFERROR(VLOOKUP(K$1&amp;$B161,'Score Data Entry'!$L:$M,2,FALSE),"")</f>
        <v/>
      </c>
      <c r="L161" s="86" t="str">
        <f>IFERROR(VLOOKUP(L$1&amp;$B161,'Score Data Entry'!$L:$M,2,FALSE),"")</f>
        <v/>
      </c>
      <c r="M161" s="86" t="str">
        <f>IFERROR(VLOOKUP(M$1&amp;$B161,'Score Data Entry'!$L:$M,2,FALSE),"")</f>
        <v/>
      </c>
      <c r="N161" s="86" t="str">
        <f>IFERROR(VLOOKUP(N$1&amp;$B161,'Score Data Entry'!$L:$M,2,FALSE),"")</f>
        <v/>
      </c>
      <c r="O161" s="86" t="str">
        <f>IFERROR(VLOOKUP(O$1&amp;$B161,'Score Data Entry'!$L:$M,2,FALSE),"")</f>
        <v/>
      </c>
      <c r="P161" s="86" t="str">
        <f>IFERROR(VLOOKUP(P$1&amp;$B161,'Score Data Entry'!$L:$M,2,FALSE),"")</f>
        <v/>
      </c>
      <c r="Q161" s="86" t="str">
        <f>IFERROR(VLOOKUP(Q$1&amp;$B161,'Score Data Entry'!$L:$M,2,FALSE),"")</f>
        <v/>
      </c>
      <c r="R161" s="86" t="str">
        <f>IFERROR(VLOOKUP(R$1&amp;$B161,'Score Data Entry'!$L:$M,2,FALSE),"")</f>
        <v/>
      </c>
      <c r="S161" s="86" t="str">
        <f>IFERROR(VLOOKUP(S$1&amp;$B161,'Score Data Entry'!$L:$M,2,FALSE),"")</f>
        <v/>
      </c>
      <c r="T161" s="86" t="str">
        <f>IFERROR(VLOOKUP(T$1&amp;$B161,'Score Data Entry'!$L:$M,2,FALSE),"")</f>
        <v/>
      </c>
      <c r="U161" s="86" t="str">
        <f>IFERROR(VLOOKUP(U$1&amp;$B161,'Score Data Entry'!$L:$M,2,FALSE),"")</f>
        <v/>
      </c>
      <c r="V161" s="86" t="str">
        <f>IFERROR(VLOOKUP(V$1&amp;$B161,'Score Data Entry'!$L:$M,2,FALSE),"")</f>
        <v/>
      </c>
      <c r="W161" s="86" t="str">
        <f>IFERROR(VLOOKUP(W$1&amp;$B161,'Score Data Entry'!$L:$M,2,FALSE),"")</f>
        <v/>
      </c>
      <c r="X161" s="86" t="str">
        <f>IFERROR(VLOOKUP(X$1&amp;$B161,'Score Data Entry'!$L:$M,2,FALSE),"")</f>
        <v/>
      </c>
      <c r="Y161" s="86" t="str">
        <f>IFERROR(VLOOKUP(Y$1&amp;$B161,'Score Data Entry'!$L:$M,2,FALSE),"")</f>
        <v/>
      </c>
      <c r="Z161" s="86" t="str">
        <f>IFERROR(VLOOKUP(Z$1&amp;$B161,'Score Data Entry'!$L:$M,2,FALSE),"")</f>
        <v/>
      </c>
      <c r="AA161" s="86" t="str">
        <f>IFERROR(VLOOKUP(AA$1&amp;$B161,'Score Data Entry'!$L:$M,2,FALSE),"")</f>
        <v/>
      </c>
      <c r="AB161" s="86" t="str">
        <f>IFERROR(VLOOKUP(AB$1&amp;$B161,'Score Data Entry'!$L:$M,2,FALSE),"")</f>
        <v/>
      </c>
      <c r="AC161" s="86" t="str">
        <f>IFERROR(VLOOKUP(AC$1&amp;$B161,'Score Data Entry'!$L:$M,2,FALSE),"")</f>
        <v/>
      </c>
      <c r="AD161" s="86" t="str">
        <f>IFERROR(VLOOKUP(AD$1&amp;$B161,'Score Data Entry'!$L:$M,2,FALSE),"")</f>
        <v/>
      </c>
      <c r="AE161" s="86" t="str">
        <f>IFERROR(VLOOKUP(AE$1&amp;$B161,'Score Data Entry'!$L:$M,2,FALSE),"")</f>
        <v/>
      </c>
      <c r="AF161" s="86" t="str">
        <f>IFERROR(VLOOKUP(AF$1&amp;$B161,'Score Data Entry'!$L:$M,2,FALSE),"")</f>
        <v/>
      </c>
      <c r="AG161" s="86" t="str">
        <f>IFERROR(VLOOKUP(AG$1&amp;$B161,'Score Data Entry'!$L:$M,2,FALSE),"")</f>
        <v/>
      </c>
      <c r="AH161" s="86" t="str">
        <f>IFERROR(VLOOKUP(AH$1&amp;$B161,'Score Data Entry'!$L:$M,2,FALSE),"")</f>
        <v/>
      </c>
      <c r="AI161" s="83">
        <v>0</v>
      </c>
      <c r="AJ161" s="83">
        <v>0</v>
      </c>
      <c r="AK161" s="83">
        <v>0</v>
      </c>
      <c r="AL161" s="83">
        <v>0</v>
      </c>
      <c r="AM161" s="83">
        <v>0</v>
      </c>
      <c r="AN161" s="83">
        <v>0</v>
      </c>
      <c r="AO161" s="83">
        <v>0</v>
      </c>
      <c r="AP161" s="83">
        <v>0</v>
      </c>
      <c r="AQ161" s="84">
        <f t="shared" si="8"/>
        <v>0</v>
      </c>
      <c r="AR161" s="85">
        <f t="shared" si="9"/>
        <v>0</v>
      </c>
    </row>
    <row r="162" spans="1:44" ht="15.6" x14ac:dyDescent="0.3">
      <c r="A162" s="91" t="s">
        <v>368</v>
      </c>
      <c r="B162" s="93" t="s">
        <v>512</v>
      </c>
      <c r="C162" s="86" t="str">
        <f>IFERROR(VLOOKUP(C$1&amp;$B162,'Score Data Entry'!$L:$M,2,FALSE),"")</f>
        <v/>
      </c>
      <c r="D162" s="86" t="str">
        <f>IFERROR(VLOOKUP(D$1&amp;$B162,'Score Data Entry'!$L:$M,2,FALSE),"")</f>
        <v/>
      </c>
      <c r="E162" s="86" t="str">
        <f>IFERROR(VLOOKUP(E$1&amp;$B162,'Score Data Entry'!$L:$M,2,FALSE),"")</f>
        <v/>
      </c>
      <c r="F162" s="86" t="str">
        <f>IFERROR(VLOOKUP(F$1&amp;$B162,'Score Data Entry'!$L:$M,2,FALSE),"")</f>
        <v/>
      </c>
      <c r="G162" s="86" t="str">
        <f>IFERROR(VLOOKUP(G$1&amp;$B162,'Score Data Entry'!$L:$M,2,FALSE),"")</f>
        <v/>
      </c>
      <c r="H162" s="86" t="str">
        <f>IFERROR(VLOOKUP(H$1&amp;$B162,'Score Data Entry'!$L:$M,2,FALSE),"")</f>
        <v/>
      </c>
      <c r="I162" s="86" t="str">
        <f>IFERROR(VLOOKUP(I$1&amp;$B162,'Score Data Entry'!$L:$M,2,FALSE),"")</f>
        <v/>
      </c>
      <c r="J162" s="86" t="str">
        <f>IFERROR(VLOOKUP(J$1&amp;$B162,'Score Data Entry'!$L:$M,2,FALSE),"")</f>
        <v/>
      </c>
      <c r="K162" s="86" t="str">
        <f>IFERROR(VLOOKUP(K$1&amp;$B162,'Score Data Entry'!$L:$M,2,FALSE),"")</f>
        <v/>
      </c>
      <c r="L162" s="86" t="str">
        <f>IFERROR(VLOOKUP(L$1&amp;$B162,'Score Data Entry'!$L:$M,2,FALSE),"")</f>
        <v/>
      </c>
      <c r="M162" s="86" t="str">
        <f>IFERROR(VLOOKUP(M$1&amp;$B162,'Score Data Entry'!$L:$M,2,FALSE),"")</f>
        <v/>
      </c>
      <c r="N162" s="86" t="str">
        <f>IFERROR(VLOOKUP(N$1&amp;$B162,'Score Data Entry'!$L:$M,2,FALSE),"")</f>
        <v/>
      </c>
      <c r="O162" s="86" t="str">
        <f>IFERROR(VLOOKUP(O$1&amp;$B162,'Score Data Entry'!$L:$M,2,FALSE),"")</f>
        <v/>
      </c>
      <c r="P162" s="86" t="str">
        <f>IFERROR(VLOOKUP(P$1&amp;$B162,'Score Data Entry'!$L:$M,2,FALSE),"")</f>
        <v/>
      </c>
      <c r="Q162" s="86" t="str">
        <f>IFERROR(VLOOKUP(Q$1&amp;$B162,'Score Data Entry'!$L:$M,2,FALSE),"")</f>
        <v/>
      </c>
      <c r="R162" s="86" t="str">
        <f>IFERROR(VLOOKUP(R$1&amp;$B162,'Score Data Entry'!$L:$M,2,FALSE),"")</f>
        <v/>
      </c>
      <c r="S162" s="86" t="str">
        <f>IFERROR(VLOOKUP(S$1&amp;$B162,'Score Data Entry'!$L:$M,2,FALSE),"")</f>
        <v/>
      </c>
      <c r="T162" s="86" t="str">
        <f>IFERROR(VLOOKUP(T$1&amp;$B162,'Score Data Entry'!$L:$M,2,FALSE),"")</f>
        <v/>
      </c>
      <c r="U162" s="86" t="str">
        <f>IFERROR(VLOOKUP(U$1&amp;$B162,'Score Data Entry'!$L:$M,2,FALSE),"")</f>
        <v/>
      </c>
      <c r="V162" s="86" t="str">
        <f>IFERROR(VLOOKUP(V$1&amp;$B162,'Score Data Entry'!$L:$M,2,FALSE),"")</f>
        <v/>
      </c>
      <c r="W162" s="86" t="str">
        <f>IFERROR(VLOOKUP(W$1&amp;$B162,'Score Data Entry'!$L:$M,2,FALSE),"")</f>
        <v/>
      </c>
      <c r="X162" s="86" t="str">
        <f>IFERROR(VLOOKUP(X$1&amp;$B162,'Score Data Entry'!$L:$M,2,FALSE),"")</f>
        <v/>
      </c>
      <c r="Y162" s="86" t="str">
        <f>IFERROR(VLOOKUP(Y$1&amp;$B162,'Score Data Entry'!$L:$M,2,FALSE),"")</f>
        <v/>
      </c>
      <c r="Z162" s="86" t="str">
        <f>IFERROR(VLOOKUP(Z$1&amp;$B162,'Score Data Entry'!$L:$M,2,FALSE),"")</f>
        <v/>
      </c>
      <c r="AA162" s="86" t="str">
        <f>IFERROR(VLOOKUP(AA$1&amp;$B162,'Score Data Entry'!$L:$M,2,FALSE),"")</f>
        <v/>
      </c>
      <c r="AB162" s="86" t="str">
        <f>IFERROR(VLOOKUP(AB$1&amp;$B162,'Score Data Entry'!$L:$M,2,FALSE),"")</f>
        <v/>
      </c>
      <c r="AC162" s="86" t="str">
        <f>IFERROR(VLOOKUP(AC$1&amp;$B162,'Score Data Entry'!$L:$M,2,FALSE),"")</f>
        <v/>
      </c>
      <c r="AD162" s="86" t="str">
        <f>IFERROR(VLOOKUP(AD$1&amp;$B162,'Score Data Entry'!$L:$M,2,FALSE),"")</f>
        <v/>
      </c>
      <c r="AE162" s="86" t="str">
        <f>IFERROR(VLOOKUP(AE$1&amp;$B162,'Score Data Entry'!$L:$M,2,FALSE),"")</f>
        <v/>
      </c>
      <c r="AF162" s="86" t="str">
        <f>IFERROR(VLOOKUP(AF$1&amp;$B162,'Score Data Entry'!$L:$M,2,FALSE),"")</f>
        <v/>
      </c>
      <c r="AG162" s="86" t="str">
        <f>IFERROR(VLOOKUP(AG$1&amp;$B162,'Score Data Entry'!$L:$M,2,FALSE),"")</f>
        <v/>
      </c>
      <c r="AH162" s="86" t="str">
        <f>IFERROR(VLOOKUP(AH$1&amp;$B162,'Score Data Entry'!$L:$M,2,FALSE),"")</f>
        <v/>
      </c>
      <c r="AI162" s="83">
        <v>0</v>
      </c>
      <c r="AJ162" s="83">
        <v>0</v>
      </c>
      <c r="AK162" s="83">
        <v>0</v>
      </c>
      <c r="AL162" s="83">
        <v>0</v>
      </c>
      <c r="AM162" s="83">
        <v>0</v>
      </c>
      <c r="AN162" s="83">
        <v>0</v>
      </c>
      <c r="AO162" s="83">
        <v>0</v>
      </c>
      <c r="AP162" s="83">
        <v>0</v>
      </c>
      <c r="AQ162" s="84">
        <f t="shared" ref="AQ162:AQ193" si="10">SUMIF(C162:AH162,"&lt;&gt;#N/A")</f>
        <v>0</v>
      </c>
      <c r="AR162" s="85">
        <f t="shared" ref="AR162:AR193" si="11">LARGE(C162:AP162,1)+LARGE(C162:AP162,2)+LARGE(C162:AP162,3)+LARGE(C162:AP162,4)+LARGE(C162:AP162,5)+LARGE(C162:AP162,6)+LARGE(C162:AP162,7)+LARGE(C162:AP162,8)</f>
        <v>0</v>
      </c>
    </row>
    <row r="163" spans="1:44" ht="15.6" x14ac:dyDescent="0.3">
      <c r="A163" s="91" t="s">
        <v>265</v>
      </c>
      <c r="B163" s="93" t="s">
        <v>513</v>
      </c>
      <c r="C163" s="86" t="str">
        <f>IFERROR(VLOOKUP(C$1&amp;$B163,'Score Data Entry'!$L:$M,2,FALSE),"")</f>
        <v/>
      </c>
      <c r="D163" s="86" t="str">
        <f>IFERROR(VLOOKUP(D$1&amp;$B163,'Score Data Entry'!$L:$M,2,FALSE),"")</f>
        <v/>
      </c>
      <c r="E163" s="86" t="str">
        <f>IFERROR(VLOOKUP(E$1&amp;$B163,'Score Data Entry'!$L:$M,2,FALSE),"")</f>
        <v/>
      </c>
      <c r="F163" s="86" t="str">
        <f>IFERROR(VLOOKUP(F$1&amp;$B163,'Score Data Entry'!$L:$M,2,FALSE),"")</f>
        <v/>
      </c>
      <c r="G163" s="86" t="str">
        <f>IFERROR(VLOOKUP(G$1&amp;$B163,'Score Data Entry'!$L:$M,2,FALSE),"")</f>
        <v/>
      </c>
      <c r="H163" s="86" t="str">
        <f>IFERROR(VLOOKUP(H$1&amp;$B163,'Score Data Entry'!$L:$M,2,FALSE),"")</f>
        <v/>
      </c>
      <c r="I163" s="86" t="str">
        <f>IFERROR(VLOOKUP(I$1&amp;$B163,'Score Data Entry'!$L:$M,2,FALSE),"")</f>
        <v/>
      </c>
      <c r="J163" s="86" t="str">
        <f>IFERROR(VLOOKUP(J$1&amp;$B163,'Score Data Entry'!$L:$M,2,FALSE),"")</f>
        <v/>
      </c>
      <c r="K163" s="86" t="str">
        <f>IFERROR(VLOOKUP(K$1&amp;$B163,'Score Data Entry'!$L:$M,2,FALSE),"")</f>
        <v/>
      </c>
      <c r="L163" s="86" t="str">
        <f>IFERROR(VLOOKUP(L$1&amp;$B163,'Score Data Entry'!$L:$M,2,FALSE),"")</f>
        <v/>
      </c>
      <c r="M163" s="86" t="str">
        <f>IFERROR(VLOOKUP(M$1&amp;$B163,'Score Data Entry'!$L:$M,2,FALSE),"")</f>
        <v/>
      </c>
      <c r="N163" s="86" t="str">
        <f>IFERROR(VLOOKUP(N$1&amp;$B163,'Score Data Entry'!$L:$M,2,FALSE),"")</f>
        <v/>
      </c>
      <c r="O163" s="86" t="str">
        <f>IFERROR(VLOOKUP(O$1&amp;$B163,'Score Data Entry'!$L:$M,2,FALSE),"")</f>
        <v/>
      </c>
      <c r="P163" s="86" t="str">
        <f>IFERROR(VLOOKUP(P$1&amp;$B163,'Score Data Entry'!$L:$M,2,FALSE),"")</f>
        <v/>
      </c>
      <c r="Q163" s="86" t="str">
        <f>IFERROR(VLOOKUP(Q$1&amp;$B163,'Score Data Entry'!$L:$M,2,FALSE),"")</f>
        <v/>
      </c>
      <c r="R163" s="86" t="str">
        <f>IFERROR(VLOOKUP(R$1&amp;$B163,'Score Data Entry'!$L:$M,2,FALSE),"")</f>
        <v/>
      </c>
      <c r="S163" s="86" t="str">
        <f>IFERROR(VLOOKUP(S$1&amp;$B163,'Score Data Entry'!$L:$M,2,FALSE),"")</f>
        <v/>
      </c>
      <c r="T163" s="86" t="str">
        <f>IFERROR(VLOOKUP(T$1&amp;$B163,'Score Data Entry'!$L:$M,2,FALSE),"")</f>
        <v/>
      </c>
      <c r="U163" s="86" t="str">
        <f>IFERROR(VLOOKUP(U$1&amp;$B163,'Score Data Entry'!$L:$M,2,FALSE),"")</f>
        <v/>
      </c>
      <c r="V163" s="86" t="str">
        <f>IFERROR(VLOOKUP(V$1&amp;$B163,'Score Data Entry'!$L:$M,2,FALSE),"")</f>
        <v/>
      </c>
      <c r="W163" s="86" t="str">
        <f>IFERROR(VLOOKUP(W$1&amp;$B163,'Score Data Entry'!$L:$M,2,FALSE),"")</f>
        <v/>
      </c>
      <c r="X163" s="86" t="str">
        <f>IFERROR(VLOOKUP(X$1&amp;$B163,'Score Data Entry'!$L:$M,2,FALSE),"")</f>
        <v/>
      </c>
      <c r="Y163" s="86" t="str">
        <f>IFERROR(VLOOKUP(Y$1&amp;$B163,'Score Data Entry'!$L:$M,2,FALSE),"")</f>
        <v/>
      </c>
      <c r="Z163" s="86" t="str">
        <f>IFERROR(VLOOKUP(Z$1&amp;$B163,'Score Data Entry'!$L:$M,2,FALSE),"")</f>
        <v/>
      </c>
      <c r="AA163" s="86" t="str">
        <f>IFERROR(VLOOKUP(AA$1&amp;$B163,'Score Data Entry'!$L:$M,2,FALSE),"")</f>
        <v/>
      </c>
      <c r="AB163" s="86" t="str">
        <f>IFERROR(VLOOKUP(AB$1&amp;$B163,'Score Data Entry'!$L:$M,2,FALSE),"")</f>
        <v/>
      </c>
      <c r="AC163" s="86" t="str">
        <f>IFERROR(VLOOKUP(AC$1&amp;$B163,'Score Data Entry'!$L:$M,2,FALSE),"")</f>
        <v/>
      </c>
      <c r="AD163" s="86" t="str">
        <f>IFERROR(VLOOKUP(AD$1&amp;$B163,'Score Data Entry'!$L:$M,2,FALSE),"")</f>
        <v/>
      </c>
      <c r="AE163" s="86" t="str">
        <f>IFERROR(VLOOKUP(AE$1&amp;$B163,'Score Data Entry'!$L:$M,2,FALSE),"")</f>
        <v/>
      </c>
      <c r="AF163" s="86" t="str">
        <f>IFERROR(VLOOKUP(AF$1&amp;$B163,'Score Data Entry'!$L:$M,2,FALSE),"")</f>
        <v/>
      </c>
      <c r="AG163" s="86" t="str">
        <f>IFERROR(VLOOKUP(AG$1&amp;$B163,'Score Data Entry'!$L:$M,2,FALSE),"")</f>
        <v/>
      </c>
      <c r="AH163" s="86" t="str">
        <f>IFERROR(VLOOKUP(AH$1&amp;$B163,'Score Data Entry'!$L:$M,2,FALSE),"")</f>
        <v/>
      </c>
      <c r="AI163" s="83">
        <v>0</v>
      </c>
      <c r="AJ163" s="83">
        <v>0</v>
      </c>
      <c r="AK163" s="83">
        <v>0</v>
      </c>
      <c r="AL163" s="83">
        <v>0</v>
      </c>
      <c r="AM163" s="83">
        <v>0</v>
      </c>
      <c r="AN163" s="83">
        <v>0</v>
      </c>
      <c r="AO163" s="83">
        <v>0</v>
      </c>
      <c r="AP163" s="83">
        <v>0</v>
      </c>
      <c r="AQ163" s="84">
        <f t="shared" si="10"/>
        <v>0</v>
      </c>
      <c r="AR163" s="85">
        <f t="shared" si="11"/>
        <v>0</v>
      </c>
    </row>
    <row r="164" spans="1:44" ht="15.6" x14ac:dyDescent="0.3">
      <c r="A164" s="91" t="s">
        <v>369</v>
      </c>
      <c r="B164" s="93" t="s">
        <v>514</v>
      </c>
      <c r="C164" s="86" t="str">
        <f>IFERROR(VLOOKUP(C$1&amp;$B164,'Score Data Entry'!$L:$M,2,FALSE),"")</f>
        <v/>
      </c>
      <c r="D164" s="86" t="str">
        <f>IFERROR(VLOOKUP(D$1&amp;$B164,'Score Data Entry'!$L:$M,2,FALSE),"")</f>
        <v/>
      </c>
      <c r="E164" s="86" t="str">
        <f>IFERROR(VLOOKUP(E$1&amp;$B164,'Score Data Entry'!$L:$M,2,FALSE),"")</f>
        <v/>
      </c>
      <c r="F164" s="86" t="str">
        <f>IFERROR(VLOOKUP(F$1&amp;$B164,'Score Data Entry'!$L:$M,2,FALSE),"")</f>
        <v/>
      </c>
      <c r="G164" s="86" t="str">
        <f>IFERROR(VLOOKUP(G$1&amp;$B164,'Score Data Entry'!$L:$M,2,FALSE),"")</f>
        <v/>
      </c>
      <c r="H164" s="86" t="str">
        <f>IFERROR(VLOOKUP(H$1&amp;$B164,'Score Data Entry'!$L:$M,2,FALSE),"")</f>
        <v/>
      </c>
      <c r="I164" s="86" t="str">
        <f>IFERROR(VLOOKUP(I$1&amp;$B164,'Score Data Entry'!$L:$M,2,FALSE),"")</f>
        <v/>
      </c>
      <c r="J164" s="86" t="str">
        <f>IFERROR(VLOOKUP(J$1&amp;$B164,'Score Data Entry'!$L:$M,2,FALSE),"")</f>
        <v/>
      </c>
      <c r="K164" s="86" t="str">
        <f>IFERROR(VLOOKUP(K$1&amp;$B164,'Score Data Entry'!$L:$M,2,FALSE),"")</f>
        <v/>
      </c>
      <c r="L164" s="86" t="str">
        <f>IFERROR(VLOOKUP(L$1&amp;$B164,'Score Data Entry'!$L:$M,2,FALSE),"")</f>
        <v/>
      </c>
      <c r="M164" s="86" t="str">
        <f>IFERROR(VLOOKUP(M$1&amp;$B164,'Score Data Entry'!$L:$M,2,FALSE),"")</f>
        <v/>
      </c>
      <c r="N164" s="86" t="str">
        <f>IFERROR(VLOOKUP(N$1&amp;$B164,'Score Data Entry'!$L:$M,2,FALSE),"")</f>
        <v/>
      </c>
      <c r="O164" s="86" t="str">
        <f>IFERROR(VLOOKUP(O$1&amp;$B164,'Score Data Entry'!$L:$M,2,FALSE),"")</f>
        <v/>
      </c>
      <c r="P164" s="86" t="str">
        <f>IFERROR(VLOOKUP(P$1&amp;$B164,'Score Data Entry'!$L:$M,2,FALSE),"")</f>
        <v/>
      </c>
      <c r="Q164" s="86" t="str">
        <f>IFERROR(VLOOKUP(Q$1&amp;$B164,'Score Data Entry'!$L:$M,2,FALSE),"")</f>
        <v/>
      </c>
      <c r="R164" s="86" t="str">
        <f>IFERROR(VLOOKUP(R$1&amp;$B164,'Score Data Entry'!$L:$M,2,FALSE),"")</f>
        <v/>
      </c>
      <c r="S164" s="86" t="str">
        <f>IFERROR(VLOOKUP(S$1&amp;$B164,'Score Data Entry'!$L:$M,2,FALSE),"")</f>
        <v/>
      </c>
      <c r="T164" s="86" t="str">
        <f>IFERROR(VLOOKUP(T$1&amp;$B164,'Score Data Entry'!$L:$M,2,FALSE),"")</f>
        <v/>
      </c>
      <c r="U164" s="86" t="str">
        <f>IFERROR(VLOOKUP(U$1&amp;$B164,'Score Data Entry'!$L:$M,2,FALSE),"")</f>
        <v/>
      </c>
      <c r="V164" s="86" t="str">
        <f>IFERROR(VLOOKUP(V$1&amp;$B164,'Score Data Entry'!$L:$M,2,FALSE),"")</f>
        <v/>
      </c>
      <c r="W164" s="86" t="str">
        <f>IFERROR(VLOOKUP(W$1&amp;$B164,'Score Data Entry'!$L:$M,2,FALSE),"")</f>
        <v/>
      </c>
      <c r="X164" s="86" t="str">
        <f>IFERROR(VLOOKUP(X$1&amp;$B164,'Score Data Entry'!$L:$M,2,FALSE),"")</f>
        <v/>
      </c>
      <c r="Y164" s="86" t="str">
        <f>IFERROR(VLOOKUP(Y$1&amp;$B164,'Score Data Entry'!$L:$M,2,FALSE),"")</f>
        <v/>
      </c>
      <c r="Z164" s="86" t="str">
        <f>IFERROR(VLOOKUP(Z$1&amp;$B164,'Score Data Entry'!$L:$M,2,FALSE),"")</f>
        <v/>
      </c>
      <c r="AA164" s="86" t="str">
        <f>IFERROR(VLOOKUP(AA$1&amp;$B164,'Score Data Entry'!$L:$M,2,FALSE),"")</f>
        <v/>
      </c>
      <c r="AB164" s="86" t="str">
        <f>IFERROR(VLOOKUP(AB$1&amp;$B164,'Score Data Entry'!$L:$M,2,FALSE),"")</f>
        <v/>
      </c>
      <c r="AC164" s="86" t="str">
        <f>IFERROR(VLOOKUP(AC$1&amp;$B164,'Score Data Entry'!$L:$M,2,FALSE),"")</f>
        <v/>
      </c>
      <c r="AD164" s="86" t="str">
        <f>IFERROR(VLOOKUP(AD$1&amp;$B164,'Score Data Entry'!$L:$M,2,FALSE),"")</f>
        <v/>
      </c>
      <c r="AE164" s="86" t="str">
        <f>IFERROR(VLOOKUP(AE$1&amp;$B164,'Score Data Entry'!$L:$M,2,FALSE),"")</f>
        <v/>
      </c>
      <c r="AF164" s="86" t="str">
        <f>IFERROR(VLOOKUP(AF$1&amp;$B164,'Score Data Entry'!$L:$M,2,FALSE),"")</f>
        <v/>
      </c>
      <c r="AG164" s="86" t="str">
        <f>IFERROR(VLOOKUP(AG$1&amp;$B164,'Score Data Entry'!$L:$M,2,FALSE),"")</f>
        <v/>
      </c>
      <c r="AH164" s="86" t="str">
        <f>IFERROR(VLOOKUP(AH$1&amp;$B164,'Score Data Entry'!$L:$M,2,FALSE),"")</f>
        <v/>
      </c>
      <c r="AI164" s="83">
        <v>0</v>
      </c>
      <c r="AJ164" s="83">
        <v>0</v>
      </c>
      <c r="AK164" s="83">
        <v>0</v>
      </c>
      <c r="AL164" s="83">
        <v>0</v>
      </c>
      <c r="AM164" s="83">
        <v>0</v>
      </c>
      <c r="AN164" s="83">
        <v>0</v>
      </c>
      <c r="AO164" s="83">
        <v>0</v>
      </c>
      <c r="AP164" s="83">
        <v>0</v>
      </c>
      <c r="AQ164" s="84">
        <f t="shared" si="10"/>
        <v>0</v>
      </c>
      <c r="AR164" s="85">
        <f t="shared" si="11"/>
        <v>0</v>
      </c>
    </row>
    <row r="165" spans="1:44" ht="15.6" x14ac:dyDescent="0.3">
      <c r="A165" s="91" t="s">
        <v>243</v>
      </c>
      <c r="B165" s="93" t="s">
        <v>515</v>
      </c>
      <c r="C165" s="86" t="str">
        <f>IFERROR(VLOOKUP(C$1&amp;$B165,'Score Data Entry'!$L:$M,2,FALSE),"")</f>
        <v/>
      </c>
      <c r="D165" s="86" t="str">
        <f>IFERROR(VLOOKUP(D$1&amp;$B165,'Score Data Entry'!$L:$M,2,FALSE),"")</f>
        <v/>
      </c>
      <c r="E165" s="86" t="str">
        <f>IFERROR(VLOOKUP(E$1&amp;$B165,'Score Data Entry'!$L:$M,2,FALSE),"")</f>
        <v/>
      </c>
      <c r="F165" s="86" t="str">
        <f>IFERROR(VLOOKUP(F$1&amp;$B165,'Score Data Entry'!$L:$M,2,FALSE),"")</f>
        <v/>
      </c>
      <c r="G165" s="86" t="str">
        <f>IFERROR(VLOOKUP(G$1&amp;$B165,'Score Data Entry'!$L:$M,2,FALSE),"")</f>
        <v/>
      </c>
      <c r="H165" s="86" t="str">
        <f>IFERROR(VLOOKUP(H$1&amp;$B165,'Score Data Entry'!$L:$M,2,FALSE),"")</f>
        <v/>
      </c>
      <c r="I165" s="86" t="str">
        <f>IFERROR(VLOOKUP(I$1&amp;$B165,'Score Data Entry'!$L:$M,2,FALSE),"")</f>
        <v/>
      </c>
      <c r="J165" s="86" t="str">
        <f>IFERROR(VLOOKUP(J$1&amp;$B165,'Score Data Entry'!$L:$M,2,FALSE),"")</f>
        <v/>
      </c>
      <c r="K165" s="86" t="str">
        <f>IFERROR(VLOOKUP(K$1&amp;$B165,'Score Data Entry'!$L:$M,2,FALSE),"")</f>
        <v/>
      </c>
      <c r="L165" s="86" t="str">
        <f>IFERROR(VLOOKUP(L$1&amp;$B165,'Score Data Entry'!$L:$M,2,FALSE),"")</f>
        <v/>
      </c>
      <c r="M165" s="86" t="str">
        <f>IFERROR(VLOOKUP(M$1&amp;$B165,'Score Data Entry'!$L:$M,2,FALSE),"")</f>
        <v/>
      </c>
      <c r="N165" s="86" t="str">
        <f>IFERROR(VLOOKUP(N$1&amp;$B165,'Score Data Entry'!$L:$M,2,FALSE),"")</f>
        <v/>
      </c>
      <c r="O165" s="86" t="str">
        <f>IFERROR(VLOOKUP(O$1&amp;$B165,'Score Data Entry'!$L:$M,2,FALSE),"")</f>
        <v/>
      </c>
      <c r="P165" s="86" t="str">
        <f>IFERROR(VLOOKUP(P$1&amp;$B165,'Score Data Entry'!$L:$M,2,FALSE),"")</f>
        <v/>
      </c>
      <c r="Q165" s="86" t="str">
        <f>IFERROR(VLOOKUP(Q$1&amp;$B165,'Score Data Entry'!$L:$M,2,FALSE),"")</f>
        <v/>
      </c>
      <c r="R165" s="86" t="str">
        <f>IFERROR(VLOOKUP(R$1&amp;$B165,'Score Data Entry'!$L:$M,2,FALSE),"")</f>
        <v/>
      </c>
      <c r="S165" s="86" t="str">
        <f>IFERROR(VLOOKUP(S$1&amp;$B165,'Score Data Entry'!$L:$M,2,FALSE),"")</f>
        <v/>
      </c>
      <c r="T165" s="86" t="str">
        <f>IFERROR(VLOOKUP(T$1&amp;$B165,'Score Data Entry'!$L:$M,2,FALSE),"")</f>
        <v/>
      </c>
      <c r="U165" s="86" t="str">
        <f>IFERROR(VLOOKUP(U$1&amp;$B165,'Score Data Entry'!$L:$M,2,FALSE),"")</f>
        <v/>
      </c>
      <c r="V165" s="86" t="str">
        <f>IFERROR(VLOOKUP(V$1&amp;$B165,'Score Data Entry'!$L:$M,2,FALSE),"")</f>
        <v/>
      </c>
      <c r="W165" s="86" t="str">
        <f>IFERROR(VLOOKUP(W$1&amp;$B165,'Score Data Entry'!$L:$M,2,FALSE),"")</f>
        <v/>
      </c>
      <c r="X165" s="86" t="str">
        <f>IFERROR(VLOOKUP(X$1&amp;$B165,'Score Data Entry'!$L:$M,2,FALSE),"")</f>
        <v/>
      </c>
      <c r="Y165" s="86" t="str">
        <f>IFERROR(VLOOKUP(Y$1&amp;$B165,'Score Data Entry'!$L:$M,2,FALSE),"")</f>
        <v/>
      </c>
      <c r="Z165" s="86" t="str">
        <f>IFERROR(VLOOKUP(Z$1&amp;$B165,'Score Data Entry'!$L:$M,2,FALSE),"")</f>
        <v/>
      </c>
      <c r="AA165" s="86" t="str">
        <f>IFERROR(VLOOKUP(AA$1&amp;$B165,'Score Data Entry'!$L:$M,2,FALSE),"")</f>
        <v/>
      </c>
      <c r="AB165" s="86" t="str">
        <f>IFERROR(VLOOKUP(AB$1&amp;$B165,'Score Data Entry'!$L:$M,2,FALSE),"")</f>
        <v/>
      </c>
      <c r="AC165" s="86" t="str">
        <f>IFERROR(VLOOKUP(AC$1&amp;$B165,'Score Data Entry'!$L:$M,2,FALSE),"")</f>
        <v/>
      </c>
      <c r="AD165" s="86" t="str">
        <f>IFERROR(VLOOKUP(AD$1&amp;$B165,'Score Data Entry'!$L:$M,2,FALSE),"")</f>
        <v/>
      </c>
      <c r="AE165" s="86" t="str">
        <f>IFERROR(VLOOKUP(AE$1&amp;$B165,'Score Data Entry'!$L:$M,2,FALSE),"")</f>
        <v/>
      </c>
      <c r="AF165" s="86" t="str">
        <f>IFERROR(VLOOKUP(AF$1&amp;$B165,'Score Data Entry'!$L:$M,2,FALSE),"")</f>
        <v/>
      </c>
      <c r="AG165" s="86" t="str">
        <f>IFERROR(VLOOKUP(AG$1&amp;$B165,'Score Data Entry'!$L:$M,2,FALSE),"")</f>
        <v/>
      </c>
      <c r="AH165" s="86" t="str">
        <f>IFERROR(VLOOKUP(AH$1&amp;$B165,'Score Data Entry'!$L:$M,2,FALSE),"")</f>
        <v/>
      </c>
      <c r="AI165" s="83">
        <v>0</v>
      </c>
      <c r="AJ165" s="83">
        <v>0</v>
      </c>
      <c r="AK165" s="83">
        <v>0</v>
      </c>
      <c r="AL165" s="83">
        <v>0</v>
      </c>
      <c r="AM165" s="83">
        <v>0</v>
      </c>
      <c r="AN165" s="83">
        <v>0</v>
      </c>
      <c r="AO165" s="83">
        <v>0</v>
      </c>
      <c r="AP165" s="83">
        <v>0</v>
      </c>
      <c r="AQ165" s="84">
        <f t="shared" si="10"/>
        <v>0</v>
      </c>
      <c r="AR165" s="85">
        <f t="shared" si="11"/>
        <v>0</v>
      </c>
    </row>
    <row r="166" spans="1:44" ht="15.6" x14ac:dyDescent="0.3">
      <c r="A166" s="91" t="s">
        <v>370</v>
      </c>
      <c r="B166" s="93" t="s">
        <v>516</v>
      </c>
      <c r="C166" s="86" t="str">
        <f>IFERROR(VLOOKUP(C$1&amp;$B166,'Score Data Entry'!$L:$M,2,FALSE),"")</f>
        <v/>
      </c>
      <c r="D166" s="86" t="str">
        <f>IFERROR(VLOOKUP(D$1&amp;$B166,'Score Data Entry'!$L:$M,2,FALSE),"")</f>
        <v/>
      </c>
      <c r="E166" s="86" t="str">
        <f>IFERROR(VLOOKUP(E$1&amp;$B166,'Score Data Entry'!$L:$M,2,FALSE),"")</f>
        <v/>
      </c>
      <c r="F166" s="86" t="str">
        <f>IFERROR(VLOOKUP(F$1&amp;$B166,'Score Data Entry'!$L:$M,2,FALSE),"")</f>
        <v/>
      </c>
      <c r="G166" s="86" t="str">
        <f>IFERROR(VLOOKUP(G$1&amp;$B166,'Score Data Entry'!$L:$M,2,FALSE),"")</f>
        <v/>
      </c>
      <c r="H166" s="86" t="str">
        <f>IFERROR(VLOOKUP(H$1&amp;$B166,'Score Data Entry'!$L:$M,2,FALSE),"")</f>
        <v/>
      </c>
      <c r="I166" s="86" t="str">
        <f>IFERROR(VLOOKUP(I$1&amp;$B166,'Score Data Entry'!$L:$M,2,FALSE),"")</f>
        <v/>
      </c>
      <c r="J166" s="86" t="str">
        <f>IFERROR(VLOOKUP(J$1&amp;$B166,'Score Data Entry'!$L:$M,2,FALSE),"")</f>
        <v/>
      </c>
      <c r="K166" s="86" t="str">
        <f>IFERROR(VLOOKUP(K$1&amp;$B166,'Score Data Entry'!$L:$M,2,FALSE),"")</f>
        <v/>
      </c>
      <c r="L166" s="86" t="str">
        <f>IFERROR(VLOOKUP(L$1&amp;$B166,'Score Data Entry'!$L:$M,2,FALSE),"")</f>
        <v/>
      </c>
      <c r="M166" s="86" t="str">
        <f>IFERROR(VLOOKUP(M$1&amp;$B166,'Score Data Entry'!$L:$M,2,FALSE),"")</f>
        <v/>
      </c>
      <c r="N166" s="86" t="str">
        <f>IFERROR(VLOOKUP(N$1&amp;$B166,'Score Data Entry'!$L:$M,2,FALSE),"")</f>
        <v/>
      </c>
      <c r="O166" s="86" t="str">
        <f>IFERROR(VLOOKUP(O$1&amp;$B166,'Score Data Entry'!$L:$M,2,FALSE),"")</f>
        <v/>
      </c>
      <c r="P166" s="86" t="str">
        <f>IFERROR(VLOOKUP(P$1&amp;$B166,'Score Data Entry'!$L:$M,2,FALSE),"")</f>
        <v/>
      </c>
      <c r="Q166" s="86" t="str">
        <f>IFERROR(VLOOKUP(Q$1&amp;$B166,'Score Data Entry'!$L:$M,2,FALSE),"")</f>
        <v/>
      </c>
      <c r="R166" s="86" t="str">
        <f>IFERROR(VLOOKUP(R$1&amp;$B166,'Score Data Entry'!$L:$M,2,FALSE),"")</f>
        <v/>
      </c>
      <c r="S166" s="86" t="str">
        <f>IFERROR(VLOOKUP(S$1&amp;$B166,'Score Data Entry'!$L:$M,2,FALSE),"")</f>
        <v/>
      </c>
      <c r="T166" s="86" t="str">
        <f>IFERROR(VLOOKUP(T$1&amp;$B166,'Score Data Entry'!$L:$M,2,FALSE),"")</f>
        <v/>
      </c>
      <c r="U166" s="86" t="str">
        <f>IFERROR(VLOOKUP(U$1&amp;$B166,'Score Data Entry'!$L:$M,2,FALSE),"")</f>
        <v/>
      </c>
      <c r="V166" s="86" t="str">
        <f>IFERROR(VLOOKUP(V$1&amp;$B166,'Score Data Entry'!$L:$M,2,FALSE),"")</f>
        <v/>
      </c>
      <c r="W166" s="86" t="str">
        <f>IFERROR(VLOOKUP(W$1&amp;$B166,'Score Data Entry'!$L:$M,2,FALSE),"")</f>
        <v/>
      </c>
      <c r="X166" s="86" t="str">
        <f>IFERROR(VLOOKUP(X$1&amp;$B166,'Score Data Entry'!$L:$M,2,FALSE),"")</f>
        <v/>
      </c>
      <c r="Y166" s="86" t="str">
        <f>IFERROR(VLOOKUP(Y$1&amp;$B166,'Score Data Entry'!$L:$M,2,FALSE),"")</f>
        <v/>
      </c>
      <c r="Z166" s="86" t="str">
        <f>IFERROR(VLOOKUP(Z$1&amp;$B166,'Score Data Entry'!$L:$M,2,FALSE),"")</f>
        <v/>
      </c>
      <c r="AA166" s="86" t="str">
        <f>IFERROR(VLOOKUP(AA$1&amp;$B166,'Score Data Entry'!$L:$M,2,FALSE),"")</f>
        <v/>
      </c>
      <c r="AB166" s="86" t="str">
        <f>IFERROR(VLOOKUP(AB$1&amp;$B166,'Score Data Entry'!$L:$M,2,FALSE),"")</f>
        <v/>
      </c>
      <c r="AC166" s="86" t="str">
        <f>IFERROR(VLOOKUP(AC$1&amp;$B166,'Score Data Entry'!$L:$M,2,FALSE),"")</f>
        <v/>
      </c>
      <c r="AD166" s="86" t="str">
        <f>IFERROR(VLOOKUP(AD$1&amp;$B166,'Score Data Entry'!$L:$M,2,FALSE),"")</f>
        <v/>
      </c>
      <c r="AE166" s="86" t="str">
        <f>IFERROR(VLOOKUP(AE$1&amp;$B166,'Score Data Entry'!$L:$M,2,FALSE),"")</f>
        <v/>
      </c>
      <c r="AF166" s="86" t="str">
        <f>IFERROR(VLOOKUP(AF$1&amp;$B166,'Score Data Entry'!$L:$M,2,FALSE),"")</f>
        <v/>
      </c>
      <c r="AG166" s="86" t="str">
        <f>IFERROR(VLOOKUP(AG$1&amp;$B166,'Score Data Entry'!$L:$M,2,FALSE),"")</f>
        <v/>
      </c>
      <c r="AH166" s="86" t="str">
        <f>IFERROR(VLOOKUP(AH$1&amp;$B166,'Score Data Entry'!$L:$M,2,FALSE),"")</f>
        <v/>
      </c>
      <c r="AI166" s="83">
        <v>0</v>
      </c>
      <c r="AJ166" s="83">
        <v>0</v>
      </c>
      <c r="AK166" s="83">
        <v>0</v>
      </c>
      <c r="AL166" s="83">
        <v>0</v>
      </c>
      <c r="AM166" s="83">
        <v>0</v>
      </c>
      <c r="AN166" s="83">
        <v>0</v>
      </c>
      <c r="AO166" s="83">
        <v>0</v>
      </c>
      <c r="AP166" s="83">
        <v>0</v>
      </c>
      <c r="AQ166" s="84">
        <f t="shared" si="10"/>
        <v>0</v>
      </c>
      <c r="AR166" s="85">
        <f t="shared" si="11"/>
        <v>0</v>
      </c>
    </row>
    <row r="167" spans="1:44" ht="15.6" x14ac:dyDescent="0.3">
      <c r="A167" s="91" t="s">
        <v>371</v>
      </c>
      <c r="B167" s="93" t="s">
        <v>517</v>
      </c>
      <c r="C167" s="86" t="str">
        <f>IFERROR(VLOOKUP(C$1&amp;$B167,'Score Data Entry'!$L:$M,2,FALSE),"")</f>
        <v/>
      </c>
      <c r="D167" s="86" t="str">
        <f>IFERROR(VLOOKUP(D$1&amp;$B167,'Score Data Entry'!$L:$M,2,FALSE),"")</f>
        <v/>
      </c>
      <c r="E167" s="86" t="str">
        <f>IFERROR(VLOOKUP(E$1&amp;$B167,'Score Data Entry'!$L:$M,2,FALSE),"")</f>
        <v/>
      </c>
      <c r="F167" s="86" t="str">
        <f>IFERROR(VLOOKUP(F$1&amp;$B167,'Score Data Entry'!$L:$M,2,FALSE),"")</f>
        <v/>
      </c>
      <c r="G167" s="86" t="str">
        <f>IFERROR(VLOOKUP(G$1&amp;$B167,'Score Data Entry'!$L:$M,2,FALSE),"")</f>
        <v/>
      </c>
      <c r="H167" s="86" t="str">
        <f>IFERROR(VLOOKUP(H$1&amp;$B167,'Score Data Entry'!$L:$M,2,FALSE),"")</f>
        <v/>
      </c>
      <c r="I167" s="86" t="str">
        <f>IFERROR(VLOOKUP(I$1&amp;$B167,'Score Data Entry'!$L:$M,2,FALSE),"")</f>
        <v/>
      </c>
      <c r="J167" s="86" t="str">
        <f>IFERROR(VLOOKUP(J$1&amp;$B167,'Score Data Entry'!$L:$M,2,FALSE),"")</f>
        <v/>
      </c>
      <c r="K167" s="86" t="str">
        <f>IFERROR(VLOOKUP(K$1&amp;$B167,'Score Data Entry'!$L:$M,2,FALSE),"")</f>
        <v/>
      </c>
      <c r="L167" s="86" t="str">
        <f>IFERROR(VLOOKUP(L$1&amp;$B167,'Score Data Entry'!$L:$M,2,FALSE),"")</f>
        <v/>
      </c>
      <c r="M167" s="86" t="str">
        <f>IFERROR(VLOOKUP(M$1&amp;$B167,'Score Data Entry'!$L:$M,2,FALSE),"")</f>
        <v/>
      </c>
      <c r="N167" s="86" t="str">
        <f>IFERROR(VLOOKUP(N$1&amp;$B167,'Score Data Entry'!$L:$M,2,FALSE),"")</f>
        <v/>
      </c>
      <c r="O167" s="86" t="str">
        <f>IFERROR(VLOOKUP(O$1&amp;$B167,'Score Data Entry'!$L:$M,2,FALSE),"")</f>
        <v/>
      </c>
      <c r="P167" s="86" t="str">
        <f>IFERROR(VLOOKUP(P$1&amp;$B167,'Score Data Entry'!$L:$M,2,FALSE),"")</f>
        <v/>
      </c>
      <c r="Q167" s="86" t="str">
        <f>IFERROR(VLOOKUP(Q$1&amp;$B167,'Score Data Entry'!$L:$M,2,FALSE),"")</f>
        <v/>
      </c>
      <c r="R167" s="86" t="str">
        <f>IFERROR(VLOOKUP(R$1&amp;$B167,'Score Data Entry'!$L:$M,2,FALSE),"")</f>
        <v/>
      </c>
      <c r="S167" s="86" t="str">
        <f>IFERROR(VLOOKUP(S$1&amp;$B167,'Score Data Entry'!$L:$M,2,FALSE),"")</f>
        <v/>
      </c>
      <c r="T167" s="86" t="str">
        <f>IFERROR(VLOOKUP(T$1&amp;$B167,'Score Data Entry'!$L:$M,2,FALSE),"")</f>
        <v/>
      </c>
      <c r="U167" s="86" t="str">
        <f>IFERROR(VLOOKUP(U$1&amp;$B167,'Score Data Entry'!$L:$M,2,FALSE),"")</f>
        <v/>
      </c>
      <c r="V167" s="86" t="str">
        <f>IFERROR(VLOOKUP(V$1&amp;$B167,'Score Data Entry'!$L:$M,2,FALSE),"")</f>
        <v/>
      </c>
      <c r="W167" s="86" t="str">
        <f>IFERROR(VLOOKUP(W$1&amp;$B167,'Score Data Entry'!$L:$M,2,FALSE),"")</f>
        <v/>
      </c>
      <c r="X167" s="86" t="str">
        <f>IFERROR(VLOOKUP(X$1&amp;$B167,'Score Data Entry'!$L:$M,2,FALSE),"")</f>
        <v/>
      </c>
      <c r="Y167" s="86" t="str">
        <f>IFERROR(VLOOKUP(Y$1&amp;$B167,'Score Data Entry'!$L:$M,2,FALSE),"")</f>
        <v/>
      </c>
      <c r="Z167" s="86" t="str">
        <f>IFERROR(VLOOKUP(Z$1&amp;$B167,'Score Data Entry'!$L:$M,2,FALSE),"")</f>
        <v/>
      </c>
      <c r="AA167" s="86" t="str">
        <f>IFERROR(VLOOKUP(AA$1&amp;$B167,'Score Data Entry'!$L:$M,2,FALSE),"")</f>
        <v/>
      </c>
      <c r="AB167" s="86" t="str">
        <f>IFERROR(VLOOKUP(AB$1&amp;$B167,'Score Data Entry'!$L:$M,2,FALSE),"")</f>
        <v/>
      </c>
      <c r="AC167" s="86" t="str">
        <f>IFERROR(VLOOKUP(AC$1&amp;$B167,'Score Data Entry'!$L:$M,2,FALSE),"")</f>
        <v/>
      </c>
      <c r="AD167" s="86" t="str">
        <f>IFERROR(VLOOKUP(AD$1&amp;$B167,'Score Data Entry'!$L:$M,2,FALSE),"")</f>
        <v/>
      </c>
      <c r="AE167" s="86" t="str">
        <f>IFERROR(VLOOKUP(AE$1&amp;$B167,'Score Data Entry'!$L:$M,2,FALSE),"")</f>
        <v/>
      </c>
      <c r="AF167" s="86" t="str">
        <f>IFERROR(VLOOKUP(AF$1&amp;$B167,'Score Data Entry'!$L:$M,2,FALSE),"")</f>
        <v/>
      </c>
      <c r="AG167" s="86" t="str">
        <f>IFERROR(VLOOKUP(AG$1&amp;$B167,'Score Data Entry'!$L:$M,2,FALSE),"")</f>
        <v/>
      </c>
      <c r="AH167" s="86" t="str">
        <f>IFERROR(VLOOKUP(AH$1&amp;$B167,'Score Data Entry'!$L:$M,2,FALSE),"")</f>
        <v/>
      </c>
      <c r="AI167" s="83">
        <v>0</v>
      </c>
      <c r="AJ167" s="83">
        <v>0</v>
      </c>
      <c r="AK167" s="83">
        <v>0</v>
      </c>
      <c r="AL167" s="83">
        <v>0</v>
      </c>
      <c r="AM167" s="83">
        <v>0</v>
      </c>
      <c r="AN167" s="83">
        <v>0</v>
      </c>
      <c r="AO167" s="83">
        <v>0</v>
      </c>
      <c r="AP167" s="83">
        <v>0</v>
      </c>
      <c r="AQ167" s="84">
        <f t="shared" si="10"/>
        <v>0</v>
      </c>
      <c r="AR167" s="85">
        <f t="shared" si="11"/>
        <v>0</v>
      </c>
    </row>
    <row r="168" spans="1:44" ht="15.6" x14ac:dyDescent="0.3">
      <c r="A168" s="91" t="s">
        <v>373</v>
      </c>
      <c r="B168" s="93" t="s">
        <v>519</v>
      </c>
      <c r="C168" s="86" t="str">
        <f>IFERROR(VLOOKUP(C$1&amp;$B168,'Score Data Entry'!$L:$M,2,FALSE),"")</f>
        <v/>
      </c>
      <c r="D168" s="86" t="str">
        <f>IFERROR(VLOOKUP(D$1&amp;$B168,'Score Data Entry'!$L:$M,2,FALSE),"")</f>
        <v/>
      </c>
      <c r="E168" s="86" t="str">
        <f>IFERROR(VLOOKUP(E$1&amp;$B168,'Score Data Entry'!$L:$M,2,FALSE),"")</f>
        <v/>
      </c>
      <c r="F168" s="86" t="str">
        <f>IFERROR(VLOOKUP(F$1&amp;$B168,'Score Data Entry'!$L:$M,2,FALSE),"")</f>
        <v/>
      </c>
      <c r="G168" s="86" t="str">
        <f>IFERROR(VLOOKUP(G$1&amp;$B168,'Score Data Entry'!$L:$M,2,FALSE),"")</f>
        <v/>
      </c>
      <c r="H168" s="86" t="str">
        <f>IFERROR(VLOOKUP(H$1&amp;$B168,'Score Data Entry'!$L:$M,2,FALSE),"")</f>
        <v/>
      </c>
      <c r="I168" s="86" t="str">
        <f>IFERROR(VLOOKUP(I$1&amp;$B168,'Score Data Entry'!$L:$M,2,FALSE),"")</f>
        <v/>
      </c>
      <c r="J168" s="86" t="str">
        <f>IFERROR(VLOOKUP(J$1&amp;$B168,'Score Data Entry'!$L:$M,2,FALSE),"")</f>
        <v/>
      </c>
      <c r="K168" s="86" t="str">
        <f>IFERROR(VLOOKUP(K$1&amp;$B168,'Score Data Entry'!$L:$M,2,FALSE),"")</f>
        <v/>
      </c>
      <c r="L168" s="86" t="str">
        <f>IFERROR(VLOOKUP(L$1&amp;$B168,'Score Data Entry'!$L:$M,2,FALSE),"")</f>
        <v/>
      </c>
      <c r="M168" s="86" t="str">
        <f>IFERROR(VLOOKUP(M$1&amp;$B168,'Score Data Entry'!$L:$M,2,FALSE),"")</f>
        <v/>
      </c>
      <c r="N168" s="86" t="str">
        <f>IFERROR(VLOOKUP(N$1&amp;$B168,'Score Data Entry'!$L:$M,2,FALSE),"")</f>
        <v/>
      </c>
      <c r="O168" s="86" t="str">
        <f>IFERROR(VLOOKUP(O$1&amp;$B168,'Score Data Entry'!$L:$M,2,FALSE),"")</f>
        <v/>
      </c>
      <c r="P168" s="86" t="str">
        <f>IFERROR(VLOOKUP(P$1&amp;$B168,'Score Data Entry'!$L:$M,2,FALSE),"")</f>
        <v/>
      </c>
      <c r="Q168" s="86" t="str">
        <f>IFERROR(VLOOKUP(Q$1&amp;$B168,'Score Data Entry'!$L:$M,2,FALSE),"")</f>
        <v/>
      </c>
      <c r="R168" s="86" t="str">
        <f>IFERROR(VLOOKUP(R$1&amp;$B168,'Score Data Entry'!$L:$M,2,FALSE),"")</f>
        <v/>
      </c>
      <c r="S168" s="86" t="str">
        <f>IFERROR(VLOOKUP(S$1&amp;$B168,'Score Data Entry'!$L:$M,2,FALSE),"")</f>
        <v/>
      </c>
      <c r="T168" s="86" t="str">
        <f>IFERROR(VLOOKUP(T$1&amp;$B168,'Score Data Entry'!$L:$M,2,FALSE),"")</f>
        <v/>
      </c>
      <c r="U168" s="86" t="str">
        <f>IFERROR(VLOOKUP(U$1&amp;$B168,'Score Data Entry'!$L:$M,2,FALSE),"")</f>
        <v/>
      </c>
      <c r="V168" s="86" t="str">
        <f>IFERROR(VLOOKUP(V$1&amp;$B168,'Score Data Entry'!$L:$M,2,FALSE),"")</f>
        <v/>
      </c>
      <c r="W168" s="86" t="str">
        <f>IFERROR(VLOOKUP(W$1&amp;$B168,'Score Data Entry'!$L:$M,2,FALSE),"")</f>
        <v/>
      </c>
      <c r="X168" s="86" t="str">
        <f>IFERROR(VLOOKUP(X$1&amp;$B168,'Score Data Entry'!$L:$M,2,FALSE),"")</f>
        <v/>
      </c>
      <c r="Y168" s="86" t="str">
        <f>IFERROR(VLOOKUP(Y$1&amp;$B168,'Score Data Entry'!$L:$M,2,FALSE),"")</f>
        <v/>
      </c>
      <c r="Z168" s="86" t="str">
        <f>IFERROR(VLOOKUP(Z$1&amp;$B168,'Score Data Entry'!$L:$M,2,FALSE),"")</f>
        <v/>
      </c>
      <c r="AA168" s="86" t="str">
        <f>IFERROR(VLOOKUP(AA$1&amp;$B168,'Score Data Entry'!$L:$M,2,FALSE),"")</f>
        <v/>
      </c>
      <c r="AB168" s="86" t="str">
        <f>IFERROR(VLOOKUP(AB$1&amp;$B168,'Score Data Entry'!$L:$M,2,FALSE),"")</f>
        <v/>
      </c>
      <c r="AC168" s="86" t="str">
        <f>IFERROR(VLOOKUP(AC$1&amp;$B168,'Score Data Entry'!$L:$M,2,FALSE),"")</f>
        <v/>
      </c>
      <c r="AD168" s="86" t="str">
        <f>IFERROR(VLOOKUP(AD$1&amp;$B168,'Score Data Entry'!$L:$M,2,FALSE),"")</f>
        <v/>
      </c>
      <c r="AE168" s="86" t="str">
        <f>IFERROR(VLOOKUP(AE$1&amp;$B168,'Score Data Entry'!$L:$M,2,FALSE),"")</f>
        <v/>
      </c>
      <c r="AF168" s="86" t="str">
        <f>IFERROR(VLOOKUP(AF$1&amp;$B168,'Score Data Entry'!$L:$M,2,FALSE),"")</f>
        <v/>
      </c>
      <c r="AG168" s="86" t="str">
        <f>IFERROR(VLOOKUP(AG$1&amp;$B168,'Score Data Entry'!$L:$M,2,FALSE),"")</f>
        <v/>
      </c>
      <c r="AH168" s="86" t="str">
        <f>IFERROR(VLOOKUP(AH$1&amp;$B168,'Score Data Entry'!$L:$M,2,FALSE),"")</f>
        <v/>
      </c>
      <c r="AI168" s="83">
        <v>0</v>
      </c>
      <c r="AJ168" s="83">
        <v>0</v>
      </c>
      <c r="AK168" s="83">
        <v>0</v>
      </c>
      <c r="AL168" s="83">
        <v>0</v>
      </c>
      <c r="AM168" s="83">
        <v>0</v>
      </c>
      <c r="AN168" s="83">
        <v>0</v>
      </c>
      <c r="AO168" s="83">
        <v>0</v>
      </c>
      <c r="AP168" s="83">
        <v>0</v>
      </c>
      <c r="AQ168" s="84">
        <f t="shared" si="10"/>
        <v>0</v>
      </c>
      <c r="AR168" s="85">
        <f t="shared" si="11"/>
        <v>0</v>
      </c>
    </row>
    <row r="169" spans="1:44" ht="15.6" x14ac:dyDescent="0.3">
      <c r="A169" s="91" t="s">
        <v>374</v>
      </c>
      <c r="B169" s="93" t="s">
        <v>520</v>
      </c>
      <c r="C169" s="86" t="str">
        <f>IFERROR(VLOOKUP(C$1&amp;$B169,'Score Data Entry'!$L:$M,2,FALSE),"")</f>
        <v/>
      </c>
      <c r="D169" s="86" t="str">
        <f>IFERROR(VLOOKUP(D$1&amp;$B169,'Score Data Entry'!$L:$M,2,FALSE),"")</f>
        <v/>
      </c>
      <c r="E169" s="86" t="str">
        <f>IFERROR(VLOOKUP(E$1&amp;$B169,'Score Data Entry'!$L:$M,2,FALSE),"")</f>
        <v/>
      </c>
      <c r="F169" s="86" t="str">
        <f>IFERROR(VLOOKUP(F$1&amp;$B169,'Score Data Entry'!$L:$M,2,FALSE),"")</f>
        <v/>
      </c>
      <c r="G169" s="86" t="str">
        <f>IFERROR(VLOOKUP(G$1&amp;$B169,'Score Data Entry'!$L:$M,2,FALSE),"")</f>
        <v/>
      </c>
      <c r="H169" s="86" t="str">
        <f>IFERROR(VLOOKUP(H$1&amp;$B169,'Score Data Entry'!$L:$M,2,FALSE),"")</f>
        <v/>
      </c>
      <c r="I169" s="86" t="str">
        <f>IFERROR(VLOOKUP(I$1&amp;$B169,'Score Data Entry'!$L:$M,2,FALSE),"")</f>
        <v/>
      </c>
      <c r="J169" s="86" t="str">
        <f>IFERROR(VLOOKUP(J$1&amp;$B169,'Score Data Entry'!$L:$M,2,FALSE),"")</f>
        <v/>
      </c>
      <c r="K169" s="86" t="str">
        <f>IFERROR(VLOOKUP(K$1&amp;$B169,'Score Data Entry'!$L:$M,2,FALSE),"")</f>
        <v/>
      </c>
      <c r="L169" s="86" t="str">
        <f>IFERROR(VLOOKUP(L$1&amp;$B169,'Score Data Entry'!$L:$M,2,FALSE),"")</f>
        <v/>
      </c>
      <c r="M169" s="86" t="str">
        <f>IFERROR(VLOOKUP(M$1&amp;$B169,'Score Data Entry'!$L:$M,2,FALSE),"")</f>
        <v/>
      </c>
      <c r="N169" s="86" t="str">
        <f>IFERROR(VLOOKUP(N$1&amp;$B169,'Score Data Entry'!$L:$M,2,FALSE),"")</f>
        <v/>
      </c>
      <c r="O169" s="86" t="str">
        <f>IFERROR(VLOOKUP(O$1&amp;$B169,'Score Data Entry'!$L:$M,2,FALSE),"")</f>
        <v/>
      </c>
      <c r="P169" s="86" t="str">
        <f>IFERROR(VLOOKUP(P$1&amp;$B169,'Score Data Entry'!$L:$M,2,FALSE),"")</f>
        <v/>
      </c>
      <c r="Q169" s="86" t="str">
        <f>IFERROR(VLOOKUP(Q$1&amp;$B169,'Score Data Entry'!$L:$M,2,FALSE),"")</f>
        <v/>
      </c>
      <c r="R169" s="86" t="str">
        <f>IFERROR(VLOOKUP(R$1&amp;$B169,'Score Data Entry'!$L:$M,2,FALSE),"")</f>
        <v/>
      </c>
      <c r="S169" s="86" t="str">
        <f>IFERROR(VLOOKUP(S$1&amp;$B169,'Score Data Entry'!$L:$M,2,FALSE),"")</f>
        <v/>
      </c>
      <c r="T169" s="86" t="str">
        <f>IFERROR(VLOOKUP(T$1&amp;$B169,'Score Data Entry'!$L:$M,2,FALSE),"")</f>
        <v/>
      </c>
      <c r="U169" s="86" t="str">
        <f>IFERROR(VLOOKUP(U$1&amp;$B169,'Score Data Entry'!$L:$M,2,FALSE),"")</f>
        <v/>
      </c>
      <c r="V169" s="86" t="str">
        <f>IFERROR(VLOOKUP(V$1&amp;$B169,'Score Data Entry'!$L:$M,2,FALSE),"")</f>
        <v/>
      </c>
      <c r="W169" s="86" t="str">
        <f>IFERROR(VLOOKUP(W$1&amp;$B169,'Score Data Entry'!$L:$M,2,FALSE),"")</f>
        <v/>
      </c>
      <c r="X169" s="86" t="str">
        <f>IFERROR(VLOOKUP(X$1&amp;$B169,'Score Data Entry'!$L:$M,2,FALSE),"")</f>
        <v/>
      </c>
      <c r="Y169" s="86" t="str">
        <f>IFERROR(VLOOKUP(Y$1&amp;$B169,'Score Data Entry'!$L:$M,2,FALSE),"")</f>
        <v/>
      </c>
      <c r="Z169" s="86" t="str">
        <f>IFERROR(VLOOKUP(Z$1&amp;$B169,'Score Data Entry'!$L:$M,2,FALSE),"")</f>
        <v/>
      </c>
      <c r="AA169" s="86" t="str">
        <f>IFERROR(VLOOKUP(AA$1&amp;$B169,'Score Data Entry'!$L:$M,2,FALSE),"")</f>
        <v/>
      </c>
      <c r="AB169" s="86" t="str">
        <f>IFERROR(VLOOKUP(AB$1&amp;$B169,'Score Data Entry'!$L:$M,2,FALSE),"")</f>
        <v/>
      </c>
      <c r="AC169" s="86" t="str">
        <f>IFERROR(VLOOKUP(AC$1&amp;$B169,'Score Data Entry'!$L:$M,2,FALSE),"")</f>
        <v/>
      </c>
      <c r="AD169" s="86" t="str">
        <f>IFERROR(VLOOKUP(AD$1&amp;$B169,'Score Data Entry'!$L:$M,2,FALSE),"")</f>
        <v/>
      </c>
      <c r="AE169" s="86" t="str">
        <f>IFERROR(VLOOKUP(AE$1&amp;$B169,'Score Data Entry'!$L:$M,2,FALSE),"")</f>
        <v/>
      </c>
      <c r="AF169" s="86" t="str">
        <f>IFERROR(VLOOKUP(AF$1&amp;$B169,'Score Data Entry'!$L:$M,2,FALSE),"")</f>
        <v/>
      </c>
      <c r="AG169" s="86" t="str">
        <f>IFERROR(VLOOKUP(AG$1&amp;$B169,'Score Data Entry'!$L:$M,2,FALSE),"")</f>
        <v/>
      </c>
      <c r="AH169" s="86" t="str">
        <f>IFERROR(VLOOKUP(AH$1&amp;$B169,'Score Data Entry'!$L:$M,2,FALSE),"")</f>
        <v/>
      </c>
      <c r="AI169" s="83">
        <v>0</v>
      </c>
      <c r="AJ169" s="83">
        <v>0</v>
      </c>
      <c r="AK169" s="83">
        <v>0</v>
      </c>
      <c r="AL169" s="83">
        <v>0</v>
      </c>
      <c r="AM169" s="83">
        <v>0</v>
      </c>
      <c r="AN169" s="83">
        <v>0</v>
      </c>
      <c r="AO169" s="83">
        <v>0</v>
      </c>
      <c r="AP169" s="83">
        <v>0</v>
      </c>
      <c r="AQ169" s="84">
        <f t="shared" si="10"/>
        <v>0</v>
      </c>
      <c r="AR169" s="85">
        <f t="shared" si="11"/>
        <v>0</v>
      </c>
    </row>
    <row r="170" spans="1:44" ht="15.6" x14ac:dyDescent="0.3">
      <c r="A170" s="91" t="s">
        <v>375</v>
      </c>
      <c r="B170" s="93" t="s">
        <v>521</v>
      </c>
      <c r="C170" s="86" t="str">
        <f>IFERROR(VLOOKUP(C$1&amp;$B170,'Score Data Entry'!$L:$M,2,FALSE),"")</f>
        <v/>
      </c>
      <c r="D170" s="86" t="str">
        <f>IFERROR(VLOOKUP(D$1&amp;$B170,'Score Data Entry'!$L:$M,2,FALSE),"")</f>
        <v/>
      </c>
      <c r="E170" s="86" t="str">
        <f>IFERROR(VLOOKUP(E$1&amp;$B170,'Score Data Entry'!$L:$M,2,FALSE),"")</f>
        <v/>
      </c>
      <c r="F170" s="86" t="str">
        <f>IFERROR(VLOOKUP(F$1&amp;$B170,'Score Data Entry'!$L:$M,2,FALSE),"")</f>
        <v/>
      </c>
      <c r="G170" s="86" t="str">
        <f>IFERROR(VLOOKUP(G$1&amp;$B170,'Score Data Entry'!$L:$M,2,FALSE),"")</f>
        <v/>
      </c>
      <c r="H170" s="86" t="str">
        <f>IFERROR(VLOOKUP(H$1&amp;$B170,'Score Data Entry'!$L:$M,2,FALSE),"")</f>
        <v/>
      </c>
      <c r="I170" s="86" t="str">
        <f>IFERROR(VLOOKUP(I$1&amp;$B170,'Score Data Entry'!$L:$M,2,FALSE),"")</f>
        <v/>
      </c>
      <c r="J170" s="86" t="str">
        <f>IFERROR(VLOOKUP(J$1&amp;$B170,'Score Data Entry'!$L:$M,2,FALSE),"")</f>
        <v/>
      </c>
      <c r="K170" s="86" t="str">
        <f>IFERROR(VLOOKUP(K$1&amp;$B170,'Score Data Entry'!$L:$M,2,FALSE),"")</f>
        <v/>
      </c>
      <c r="L170" s="86" t="str">
        <f>IFERROR(VLOOKUP(L$1&amp;$B170,'Score Data Entry'!$L:$M,2,FALSE),"")</f>
        <v/>
      </c>
      <c r="M170" s="86" t="str">
        <f>IFERROR(VLOOKUP(M$1&amp;$B170,'Score Data Entry'!$L:$M,2,FALSE),"")</f>
        <v/>
      </c>
      <c r="N170" s="86" t="str">
        <f>IFERROR(VLOOKUP(N$1&amp;$B170,'Score Data Entry'!$L:$M,2,FALSE),"")</f>
        <v/>
      </c>
      <c r="O170" s="86" t="str">
        <f>IFERROR(VLOOKUP(O$1&amp;$B170,'Score Data Entry'!$L:$M,2,FALSE),"")</f>
        <v/>
      </c>
      <c r="P170" s="86" t="str">
        <f>IFERROR(VLOOKUP(P$1&amp;$B170,'Score Data Entry'!$L:$M,2,FALSE),"")</f>
        <v/>
      </c>
      <c r="Q170" s="86" t="str">
        <f>IFERROR(VLOOKUP(Q$1&amp;$B170,'Score Data Entry'!$L:$M,2,FALSE),"")</f>
        <v/>
      </c>
      <c r="R170" s="86" t="str">
        <f>IFERROR(VLOOKUP(R$1&amp;$B170,'Score Data Entry'!$L:$M,2,FALSE),"")</f>
        <v/>
      </c>
      <c r="S170" s="86" t="str">
        <f>IFERROR(VLOOKUP(S$1&amp;$B170,'Score Data Entry'!$L:$M,2,FALSE),"")</f>
        <v/>
      </c>
      <c r="T170" s="86" t="str">
        <f>IFERROR(VLOOKUP(T$1&amp;$B170,'Score Data Entry'!$L:$M,2,FALSE),"")</f>
        <v/>
      </c>
      <c r="U170" s="86" t="str">
        <f>IFERROR(VLOOKUP(U$1&amp;$B170,'Score Data Entry'!$L:$M,2,FALSE),"")</f>
        <v/>
      </c>
      <c r="V170" s="86" t="str">
        <f>IFERROR(VLOOKUP(V$1&amp;$B170,'Score Data Entry'!$L:$M,2,FALSE),"")</f>
        <v/>
      </c>
      <c r="W170" s="86" t="str">
        <f>IFERROR(VLOOKUP(W$1&amp;$B170,'Score Data Entry'!$L:$M,2,FALSE),"")</f>
        <v/>
      </c>
      <c r="X170" s="86" t="str">
        <f>IFERROR(VLOOKUP(X$1&amp;$B170,'Score Data Entry'!$L:$M,2,FALSE),"")</f>
        <v/>
      </c>
      <c r="Y170" s="86" t="str">
        <f>IFERROR(VLOOKUP(Y$1&amp;$B170,'Score Data Entry'!$L:$M,2,FALSE),"")</f>
        <v/>
      </c>
      <c r="Z170" s="86" t="str">
        <f>IFERROR(VLOOKUP(Z$1&amp;$B170,'Score Data Entry'!$L:$M,2,FALSE),"")</f>
        <v/>
      </c>
      <c r="AA170" s="86" t="str">
        <f>IFERROR(VLOOKUP(AA$1&amp;$B170,'Score Data Entry'!$L:$M,2,FALSE),"")</f>
        <v/>
      </c>
      <c r="AB170" s="86" t="str">
        <f>IFERROR(VLOOKUP(AB$1&amp;$B170,'Score Data Entry'!$L:$M,2,FALSE),"")</f>
        <v/>
      </c>
      <c r="AC170" s="86" t="str">
        <f>IFERROR(VLOOKUP(AC$1&amp;$B170,'Score Data Entry'!$L:$M,2,FALSE),"")</f>
        <v/>
      </c>
      <c r="AD170" s="86" t="str">
        <f>IFERROR(VLOOKUP(AD$1&amp;$B170,'Score Data Entry'!$L:$M,2,FALSE),"")</f>
        <v/>
      </c>
      <c r="AE170" s="86" t="str">
        <f>IFERROR(VLOOKUP(AE$1&amp;$B170,'Score Data Entry'!$L:$M,2,FALSE),"")</f>
        <v/>
      </c>
      <c r="AF170" s="86" t="str">
        <f>IFERROR(VLOOKUP(AF$1&amp;$B170,'Score Data Entry'!$L:$M,2,FALSE),"")</f>
        <v/>
      </c>
      <c r="AG170" s="86" t="str">
        <f>IFERROR(VLOOKUP(AG$1&amp;$B170,'Score Data Entry'!$L:$M,2,FALSE),"")</f>
        <v/>
      </c>
      <c r="AH170" s="86" t="str">
        <f>IFERROR(VLOOKUP(AH$1&amp;$B170,'Score Data Entry'!$L:$M,2,FALSE),"")</f>
        <v/>
      </c>
      <c r="AI170" s="83">
        <v>0</v>
      </c>
      <c r="AJ170" s="83">
        <v>0</v>
      </c>
      <c r="AK170" s="83">
        <v>0</v>
      </c>
      <c r="AL170" s="83">
        <v>0</v>
      </c>
      <c r="AM170" s="83">
        <v>0</v>
      </c>
      <c r="AN170" s="83">
        <v>0</v>
      </c>
      <c r="AO170" s="83">
        <v>0</v>
      </c>
      <c r="AP170" s="83">
        <v>0</v>
      </c>
      <c r="AQ170" s="84">
        <f t="shared" si="10"/>
        <v>0</v>
      </c>
      <c r="AR170" s="85">
        <f t="shared" si="11"/>
        <v>0</v>
      </c>
    </row>
    <row r="171" spans="1:44" ht="15.6" x14ac:dyDescent="0.3">
      <c r="A171" s="91" t="s">
        <v>376</v>
      </c>
      <c r="B171" s="93" t="s">
        <v>522</v>
      </c>
      <c r="C171" s="86" t="str">
        <f>IFERROR(VLOOKUP(C$1&amp;$B171,'Score Data Entry'!$L:$M,2,FALSE),"")</f>
        <v/>
      </c>
      <c r="D171" s="86" t="str">
        <f>IFERROR(VLOOKUP(D$1&amp;$B171,'Score Data Entry'!$L:$M,2,FALSE),"")</f>
        <v/>
      </c>
      <c r="E171" s="86" t="str">
        <f>IFERROR(VLOOKUP(E$1&amp;$B171,'Score Data Entry'!$L:$M,2,FALSE),"")</f>
        <v/>
      </c>
      <c r="F171" s="86" t="str">
        <f>IFERROR(VLOOKUP(F$1&amp;$B171,'Score Data Entry'!$L:$M,2,FALSE),"")</f>
        <v/>
      </c>
      <c r="G171" s="86" t="str">
        <f>IFERROR(VLOOKUP(G$1&amp;$B171,'Score Data Entry'!$L:$M,2,FALSE),"")</f>
        <v/>
      </c>
      <c r="H171" s="86" t="str">
        <f>IFERROR(VLOOKUP(H$1&amp;$B171,'Score Data Entry'!$L:$M,2,FALSE),"")</f>
        <v/>
      </c>
      <c r="I171" s="86" t="str">
        <f>IFERROR(VLOOKUP(I$1&amp;$B171,'Score Data Entry'!$L:$M,2,FALSE),"")</f>
        <v/>
      </c>
      <c r="J171" s="86" t="str">
        <f>IFERROR(VLOOKUP(J$1&amp;$B171,'Score Data Entry'!$L:$M,2,FALSE),"")</f>
        <v/>
      </c>
      <c r="K171" s="86" t="str">
        <f>IFERROR(VLOOKUP(K$1&amp;$B171,'Score Data Entry'!$L:$M,2,FALSE),"")</f>
        <v/>
      </c>
      <c r="L171" s="86" t="str">
        <f>IFERROR(VLOOKUP(L$1&amp;$B171,'Score Data Entry'!$L:$M,2,FALSE),"")</f>
        <v/>
      </c>
      <c r="M171" s="86" t="str">
        <f>IFERROR(VLOOKUP(M$1&amp;$B171,'Score Data Entry'!$L:$M,2,FALSE),"")</f>
        <v/>
      </c>
      <c r="N171" s="86" t="str">
        <f>IFERROR(VLOOKUP(N$1&amp;$B171,'Score Data Entry'!$L:$M,2,FALSE),"")</f>
        <v/>
      </c>
      <c r="O171" s="86" t="str">
        <f>IFERROR(VLOOKUP(O$1&amp;$B171,'Score Data Entry'!$L:$M,2,FALSE),"")</f>
        <v/>
      </c>
      <c r="P171" s="86" t="str">
        <f>IFERROR(VLOOKUP(P$1&amp;$B171,'Score Data Entry'!$L:$M,2,FALSE),"")</f>
        <v/>
      </c>
      <c r="Q171" s="86" t="str">
        <f>IFERROR(VLOOKUP(Q$1&amp;$B171,'Score Data Entry'!$L:$M,2,FALSE),"")</f>
        <v/>
      </c>
      <c r="R171" s="86" t="str">
        <f>IFERROR(VLOOKUP(R$1&amp;$B171,'Score Data Entry'!$L:$M,2,FALSE),"")</f>
        <v/>
      </c>
      <c r="S171" s="86" t="str">
        <f>IFERROR(VLOOKUP(S$1&amp;$B171,'Score Data Entry'!$L:$M,2,FALSE),"")</f>
        <v/>
      </c>
      <c r="T171" s="86" t="str">
        <f>IFERROR(VLOOKUP(T$1&amp;$B171,'Score Data Entry'!$L:$M,2,FALSE),"")</f>
        <v/>
      </c>
      <c r="U171" s="86" t="str">
        <f>IFERROR(VLOOKUP(U$1&amp;$B171,'Score Data Entry'!$L:$M,2,FALSE),"")</f>
        <v/>
      </c>
      <c r="V171" s="86" t="str">
        <f>IFERROR(VLOOKUP(V$1&amp;$B171,'Score Data Entry'!$L:$M,2,FALSE),"")</f>
        <v/>
      </c>
      <c r="W171" s="86" t="str">
        <f>IFERROR(VLOOKUP(W$1&amp;$B171,'Score Data Entry'!$L:$M,2,FALSE),"")</f>
        <v/>
      </c>
      <c r="X171" s="86" t="str">
        <f>IFERROR(VLOOKUP(X$1&amp;$B171,'Score Data Entry'!$L:$M,2,FALSE),"")</f>
        <v/>
      </c>
      <c r="Y171" s="86" t="str">
        <f>IFERROR(VLOOKUP(Y$1&amp;$B171,'Score Data Entry'!$L:$M,2,FALSE),"")</f>
        <v/>
      </c>
      <c r="Z171" s="86" t="str">
        <f>IFERROR(VLOOKUP(Z$1&amp;$B171,'Score Data Entry'!$L:$M,2,FALSE),"")</f>
        <v/>
      </c>
      <c r="AA171" s="86" t="str">
        <f>IFERROR(VLOOKUP(AA$1&amp;$B171,'Score Data Entry'!$L:$M,2,FALSE),"")</f>
        <v/>
      </c>
      <c r="AB171" s="86" t="str">
        <f>IFERROR(VLOOKUP(AB$1&amp;$B171,'Score Data Entry'!$L:$M,2,FALSE),"")</f>
        <v/>
      </c>
      <c r="AC171" s="86" t="str">
        <f>IFERROR(VLOOKUP(AC$1&amp;$B171,'Score Data Entry'!$L:$M,2,FALSE),"")</f>
        <v/>
      </c>
      <c r="AD171" s="86" t="str">
        <f>IFERROR(VLOOKUP(AD$1&amp;$B171,'Score Data Entry'!$L:$M,2,FALSE),"")</f>
        <v/>
      </c>
      <c r="AE171" s="86" t="str">
        <f>IFERROR(VLOOKUP(AE$1&amp;$B171,'Score Data Entry'!$L:$M,2,FALSE),"")</f>
        <v/>
      </c>
      <c r="AF171" s="86" t="str">
        <f>IFERROR(VLOOKUP(AF$1&amp;$B171,'Score Data Entry'!$L:$M,2,FALSE),"")</f>
        <v/>
      </c>
      <c r="AG171" s="86" t="str">
        <f>IFERROR(VLOOKUP(AG$1&amp;$B171,'Score Data Entry'!$L:$M,2,FALSE),"")</f>
        <v/>
      </c>
      <c r="AH171" s="86" t="str">
        <f>IFERROR(VLOOKUP(AH$1&amp;$B171,'Score Data Entry'!$L:$M,2,FALSE),"")</f>
        <v/>
      </c>
      <c r="AI171" s="83">
        <v>0</v>
      </c>
      <c r="AJ171" s="83">
        <v>0</v>
      </c>
      <c r="AK171" s="83">
        <v>0</v>
      </c>
      <c r="AL171" s="83">
        <v>0</v>
      </c>
      <c r="AM171" s="83">
        <v>0</v>
      </c>
      <c r="AN171" s="83">
        <v>0</v>
      </c>
      <c r="AO171" s="83">
        <v>0</v>
      </c>
      <c r="AP171" s="83">
        <v>0</v>
      </c>
      <c r="AQ171" s="84">
        <f t="shared" si="10"/>
        <v>0</v>
      </c>
      <c r="AR171" s="85">
        <f t="shared" si="11"/>
        <v>0</v>
      </c>
    </row>
    <row r="172" spans="1:44" ht="15.6" x14ac:dyDescent="0.3">
      <c r="A172" s="91" t="s">
        <v>377</v>
      </c>
      <c r="B172" s="93" t="s">
        <v>523</v>
      </c>
      <c r="C172" s="86" t="str">
        <f>IFERROR(VLOOKUP(C$1&amp;$B172,'Score Data Entry'!$L:$M,2,FALSE),"")</f>
        <v/>
      </c>
      <c r="D172" s="86" t="str">
        <f>IFERROR(VLOOKUP(D$1&amp;$B172,'Score Data Entry'!$L:$M,2,FALSE),"")</f>
        <v/>
      </c>
      <c r="E172" s="86" t="str">
        <f>IFERROR(VLOOKUP(E$1&amp;$B172,'Score Data Entry'!$L:$M,2,FALSE),"")</f>
        <v/>
      </c>
      <c r="F172" s="86" t="str">
        <f>IFERROR(VLOOKUP(F$1&amp;$B172,'Score Data Entry'!$L:$M,2,FALSE),"")</f>
        <v/>
      </c>
      <c r="G172" s="86" t="str">
        <f>IFERROR(VLOOKUP(G$1&amp;$B172,'Score Data Entry'!$L:$M,2,FALSE),"")</f>
        <v/>
      </c>
      <c r="H172" s="86" t="str">
        <f>IFERROR(VLOOKUP(H$1&amp;$B172,'Score Data Entry'!$L:$M,2,FALSE),"")</f>
        <v/>
      </c>
      <c r="I172" s="86" t="str">
        <f>IFERROR(VLOOKUP(I$1&amp;$B172,'Score Data Entry'!$L:$M,2,FALSE),"")</f>
        <v/>
      </c>
      <c r="J172" s="86" t="str">
        <f>IFERROR(VLOOKUP(J$1&amp;$B172,'Score Data Entry'!$L:$M,2,FALSE),"")</f>
        <v/>
      </c>
      <c r="K172" s="86" t="str">
        <f>IFERROR(VLOOKUP(K$1&amp;$B172,'Score Data Entry'!$L:$M,2,FALSE),"")</f>
        <v/>
      </c>
      <c r="L172" s="86" t="str">
        <f>IFERROR(VLOOKUP(L$1&amp;$B172,'Score Data Entry'!$L:$M,2,FALSE),"")</f>
        <v/>
      </c>
      <c r="M172" s="86" t="str">
        <f>IFERROR(VLOOKUP(M$1&amp;$B172,'Score Data Entry'!$L:$M,2,FALSE),"")</f>
        <v/>
      </c>
      <c r="N172" s="86" t="str">
        <f>IFERROR(VLOOKUP(N$1&amp;$B172,'Score Data Entry'!$L:$M,2,FALSE),"")</f>
        <v/>
      </c>
      <c r="O172" s="86" t="str">
        <f>IFERROR(VLOOKUP(O$1&amp;$B172,'Score Data Entry'!$L:$M,2,FALSE),"")</f>
        <v/>
      </c>
      <c r="P172" s="86" t="str">
        <f>IFERROR(VLOOKUP(P$1&amp;$B172,'Score Data Entry'!$L:$M,2,FALSE),"")</f>
        <v/>
      </c>
      <c r="Q172" s="86" t="str">
        <f>IFERROR(VLOOKUP(Q$1&amp;$B172,'Score Data Entry'!$L:$M,2,FALSE),"")</f>
        <v/>
      </c>
      <c r="R172" s="86" t="str">
        <f>IFERROR(VLOOKUP(R$1&amp;$B172,'Score Data Entry'!$L:$M,2,FALSE),"")</f>
        <v/>
      </c>
      <c r="S172" s="86" t="str">
        <f>IFERROR(VLOOKUP(S$1&amp;$B172,'Score Data Entry'!$L:$M,2,FALSE),"")</f>
        <v/>
      </c>
      <c r="T172" s="86" t="str">
        <f>IFERROR(VLOOKUP(T$1&amp;$B172,'Score Data Entry'!$L:$M,2,FALSE),"")</f>
        <v/>
      </c>
      <c r="U172" s="86" t="str">
        <f>IFERROR(VLOOKUP(U$1&amp;$B172,'Score Data Entry'!$L:$M,2,FALSE),"")</f>
        <v/>
      </c>
      <c r="V172" s="86" t="str">
        <f>IFERROR(VLOOKUP(V$1&amp;$B172,'Score Data Entry'!$L:$M,2,FALSE),"")</f>
        <v/>
      </c>
      <c r="W172" s="86" t="str">
        <f>IFERROR(VLOOKUP(W$1&amp;$B172,'Score Data Entry'!$L:$M,2,FALSE),"")</f>
        <v/>
      </c>
      <c r="X172" s="86" t="str">
        <f>IFERROR(VLOOKUP(X$1&amp;$B172,'Score Data Entry'!$L:$M,2,FALSE),"")</f>
        <v/>
      </c>
      <c r="Y172" s="86" t="str">
        <f>IFERROR(VLOOKUP(Y$1&amp;$B172,'Score Data Entry'!$L:$M,2,FALSE),"")</f>
        <v/>
      </c>
      <c r="Z172" s="86" t="str">
        <f>IFERROR(VLOOKUP(Z$1&amp;$B172,'Score Data Entry'!$L:$M,2,FALSE),"")</f>
        <v/>
      </c>
      <c r="AA172" s="86" t="str">
        <f>IFERROR(VLOOKUP(AA$1&amp;$B172,'Score Data Entry'!$L:$M,2,FALSE),"")</f>
        <v/>
      </c>
      <c r="AB172" s="86" t="str">
        <f>IFERROR(VLOOKUP(AB$1&amp;$B172,'Score Data Entry'!$L:$M,2,FALSE),"")</f>
        <v/>
      </c>
      <c r="AC172" s="86" t="str">
        <f>IFERROR(VLOOKUP(AC$1&amp;$B172,'Score Data Entry'!$L:$M,2,FALSE),"")</f>
        <v/>
      </c>
      <c r="AD172" s="86" t="str">
        <f>IFERROR(VLOOKUP(AD$1&amp;$B172,'Score Data Entry'!$L:$M,2,FALSE),"")</f>
        <v/>
      </c>
      <c r="AE172" s="86" t="str">
        <f>IFERROR(VLOOKUP(AE$1&amp;$B172,'Score Data Entry'!$L:$M,2,FALSE),"")</f>
        <v/>
      </c>
      <c r="AF172" s="86" t="str">
        <f>IFERROR(VLOOKUP(AF$1&amp;$B172,'Score Data Entry'!$L:$M,2,FALSE),"")</f>
        <v/>
      </c>
      <c r="AG172" s="86" t="str">
        <f>IFERROR(VLOOKUP(AG$1&amp;$B172,'Score Data Entry'!$L:$M,2,FALSE),"")</f>
        <v/>
      </c>
      <c r="AH172" s="86" t="str">
        <f>IFERROR(VLOOKUP(AH$1&amp;$B172,'Score Data Entry'!$L:$M,2,FALSE),"")</f>
        <v/>
      </c>
      <c r="AI172" s="83">
        <v>0</v>
      </c>
      <c r="AJ172" s="83">
        <v>0</v>
      </c>
      <c r="AK172" s="83">
        <v>0</v>
      </c>
      <c r="AL172" s="83">
        <v>0</v>
      </c>
      <c r="AM172" s="83">
        <v>0</v>
      </c>
      <c r="AN172" s="83">
        <v>0</v>
      </c>
      <c r="AO172" s="83">
        <v>0</v>
      </c>
      <c r="AP172" s="83">
        <v>0</v>
      </c>
      <c r="AQ172" s="84">
        <f t="shared" si="10"/>
        <v>0</v>
      </c>
      <c r="AR172" s="85">
        <f t="shared" si="11"/>
        <v>0</v>
      </c>
    </row>
    <row r="173" spans="1:44" ht="15.6" x14ac:dyDescent="0.3">
      <c r="A173" s="91" t="s">
        <v>378</v>
      </c>
      <c r="B173" s="93" t="s">
        <v>524</v>
      </c>
      <c r="C173" s="86" t="str">
        <f>IFERROR(VLOOKUP(C$1&amp;$B173,'Score Data Entry'!$L:$M,2,FALSE),"")</f>
        <v/>
      </c>
      <c r="D173" s="86" t="str">
        <f>IFERROR(VLOOKUP(D$1&amp;$B173,'Score Data Entry'!$L:$M,2,FALSE),"")</f>
        <v/>
      </c>
      <c r="E173" s="86" t="str">
        <f>IFERROR(VLOOKUP(E$1&amp;$B173,'Score Data Entry'!$L:$M,2,FALSE),"")</f>
        <v/>
      </c>
      <c r="F173" s="86" t="str">
        <f>IFERROR(VLOOKUP(F$1&amp;$B173,'Score Data Entry'!$L:$M,2,FALSE),"")</f>
        <v/>
      </c>
      <c r="G173" s="86" t="str">
        <f>IFERROR(VLOOKUP(G$1&amp;$B173,'Score Data Entry'!$L:$M,2,FALSE),"")</f>
        <v/>
      </c>
      <c r="H173" s="86" t="str">
        <f>IFERROR(VLOOKUP(H$1&amp;$B173,'Score Data Entry'!$L:$M,2,FALSE),"")</f>
        <v/>
      </c>
      <c r="I173" s="86" t="str">
        <f>IFERROR(VLOOKUP(I$1&amp;$B173,'Score Data Entry'!$L:$M,2,FALSE),"")</f>
        <v/>
      </c>
      <c r="J173" s="86" t="str">
        <f>IFERROR(VLOOKUP(J$1&amp;$B173,'Score Data Entry'!$L:$M,2,FALSE),"")</f>
        <v/>
      </c>
      <c r="K173" s="86" t="str">
        <f>IFERROR(VLOOKUP(K$1&amp;$B173,'Score Data Entry'!$L:$M,2,FALSE),"")</f>
        <v/>
      </c>
      <c r="L173" s="86" t="str">
        <f>IFERROR(VLOOKUP(L$1&amp;$B173,'Score Data Entry'!$L:$M,2,FALSE),"")</f>
        <v/>
      </c>
      <c r="M173" s="86" t="str">
        <f>IFERROR(VLOOKUP(M$1&amp;$B173,'Score Data Entry'!$L:$M,2,FALSE),"")</f>
        <v/>
      </c>
      <c r="N173" s="86" t="str">
        <f>IFERROR(VLOOKUP(N$1&amp;$B173,'Score Data Entry'!$L:$M,2,FALSE),"")</f>
        <v/>
      </c>
      <c r="O173" s="86" t="str">
        <f>IFERROR(VLOOKUP(O$1&amp;$B173,'Score Data Entry'!$L:$M,2,FALSE),"")</f>
        <v/>
      </c>
      <c r="P173" s="86" t="str">
        <f>IFERROR(VLOOKUP(P$1&amp;$B173,'Score Data Entry'!$L:$M,2,FALSE),"")</f>
        <v/>
      </c>
      <c r="Q173" s="86" t="str">
        <f>IFERROR(VLOOKUP(Q$1&amp;$B173,'Score Data Entry'!$L:$M,2,FALSE),"")</f>
        <v/>
      </c>
      <c r="R173" s="86" t="str">
        <f>IFERROR(VLOOKUP(R$1&amp;$B173,'Score Data Entry'!$L:$M,2,FALSE),"")</f>
        <v/>
      </c>
      <c r="S173" s="86" t="str">
        <f>IFERROR(VLOOKUP(S$1&amp;$B173,'Score Data Entry'!$L:$M,2,FALSE),"")</f>
        <v/>
      </c>
      <c r="T173" s="86" t="str">
        <f>IFERROR(VLOOKUP(T$1&amp;$B173,'Score Data Entry'!$L:$M,2,FALSE),"")</f>
        <v/>
      </c>
      <c r="U173" s="86" t="str">
        <f>IFERROR(VLOOKUP(U$1&amp;$B173,'Score Data Entry'!$L:$M,2,FALSE),"")</f>
        <v/>
      </c>
      <c r="V173" s="86" t="str">
        <f>IFERROR(VLOOKUP(V$1&amp;$B173,'Score Data Entry'!$L:$M,2,FALSE),"")</f>
        <v/>
      </c>
      <c r="W173" s="86" t="str">
        <f>IFERROR(VLOOKUP(W$1&amp;$B173,'Score Data Entry'!$L:$M,2,FALSE),"")</f>
        <v/>
      </c>
      <c r="X173" s="86" t="str">
        <f>IFERROR(VLOOKUP(X$1&amp;$B173,'Score Data Entry'!$L:$M,2,FALSE),"")</f>
        <v/>
      </c>
      <c r="Y173" s="86" t="str">
        <f>IFERROR(VLOOKUP(Y$1&amp;$B173,'Score Data Entry'!$L:$M,2,FALSE),"")</f>
        <v/>
      </c>
      <c r="Z173" s="86" t="str">
        <f>IFERROR(VLOOKUP(Z$1&amp;$B173,'Score Data Entry'!$L:$M,2,FALSE),"")</f>
        <v/>
      </c>
      <c r="AA173" s="86" t="str">
        <f>IFERROR(VLOOKUP(AA$1&amp;$B173,'Score Data Entry'!$L:$M,2,FALSE),"")</f>
        <v/>
      </c>
      <c r="AB173" s="86" t="str">
        <f>IFERROR(VLOOKUP(AB$1&amp;$B173,'Score Data Entry'!$L:$M,2,FALSE),"")</f>
        <v/>
      </c>
      <c r="AC173" s="86" t="str">
        <f>IFERROR(VLOOKUP(AC$1&amp;$B173,'Score Data Entry'!$L:$M,2,FALSE),"")</f>
        <v/>
      </c>
      <c r="AD173" s="86" t="str">
        <f>IFERROR(VLOOKUP(AD$1&amp;$B173,'Score Data Entry'!$L:$M,2,FALSE),"")</f>
        <v/>
      </c>
      <c r="AE173" s="86" t="str">
        <f>IFERROR(VLOOKUP(AE$1&amp;$B173,'Score Data Entry'!$L:$M,2,FALSE),"")</f>
        <v/>
      </c>
      <c r="AF173" s="86" t="str">
        <f>IFERROR(VLOOKUP(AF$1&amp;$B173,'Score Data Entry'!$L:$M,2,FALSE),"")</f>
        <v/>
      </c>
      <c r="AG173" s="86" t="str">
        <f>IFERROR(VLOOKUP(AG$1&amp;$B173,'Score Data Entry'!$L:$M,2,FALSE),"")</f>
        <v/>
      </c>
      <c r="AH173" s="86" t="str">
        <f>IFERROR(VLOOKUP(AH$1&amp;$B173,'Score Data Entry'!$L:$M,2,FALSE),"")</f>
        <v/>
      </c>
      <c r="AI173" s="83">
        <v>0</v>
      </c>
      <c r="AJ173" s="83">
        <v>0</v>
      </c>
      <c r="AK173" s="83">
        <v>0</v>
      </c>
      <c r="AL173" s="83">
        <v>0</v>
      </c>
      <c r="AM173" s="83">
        <v>0</v>
      </c>
      <c r="AN173" s="83">
        <v>0</v>
      </c>
      <c r="AO173" s="83">
        <v>0</v>
      </c>
      <c r="AP173" s="83">
        <v>0</v>
      </c>
      <c r="AQ173" s="84">
        <f t="shared" si="10"/>
        <v>0</v>
      </c>
      <c r="AR173" s="85">
        <f t="shared" si="11"/>
        <v>0</v>
      </c>
    </row>
    <row r="174" spans="1:44" ht="15.6" x14ac:dyDescent="0.3">
      <c r="A174" s="91" t="s">
        <v>379</v>
      </c>
      <c r="B174" s="93" t="s">
        <v>525</v>
      </c>
      <c r="C174" s="86" t="str">
        <f>IFERROR(VLOOKUP(C$1&amp;$B174,'Score Data Entry'!$L:$M,2,FALSE),"")</f>
        <v/>
      </c>
      <c r="D174" s="86" t="str">
        <f>IFERROR(VLOOKUP(D$1&amp;$B174,'Score Data Entry'!$L:$M,2,FALSE),"")</f>
        <v/>
      </c>
      <c r="E174" s="86" t="str">
        <f>IFERROR(VLOOKUP(E$1&amp;$B174,'Score Data Entry'!$L:$M,2,FALSE),"")</f>
        <v/>
      </c>
      <c r="F174" s="86" t="str">
        <f>IFERROR(VLOOKUP(F$1&amp;$B174,'Score Data Entry'!$L:$M,2,FALSE),"")</f>
        <v/>
      </c>
      <c r="G174" s="86" t="str">
        <f>IFERROR(VLOOKUP(G$1&amp;$B174,'Score Data Entry'!$L:$M,2,FALSE),"")</f>
        <v/>
      </c>
      <c r="H174" s="86" t="str">
        <f>IFERROR(VLOOKUP(H$1&amp;$B174,'Score Data Entry'!$L:$M,2,FALSE),"")</f>
        <v/>
      </c>
      <c r="I174" s="86" t="str">
        <f>IFERROR(VLOOKUP(I$1&amp;$B174,'Score Data Entry'!$L:$M,2,FALSE),"")</f>
        <v/>
      </c>
      <c r="J174" s="86" t="str">
        <f>IFERROR(VLOOKUP(J$1&amp;$B174,'Score Data Entry'!$L:$M,2,FALSE),"")</f>
        <v/>
      </c>
      <c r="K174" s="86" t="str">
        <f>IFERROR(VLOOKUP(K$1&amp;$B174,'Score Data Entry'!$L:$M,2,FALSE),"")</f>
        <v/>
      </c>
      <c r="L174" s="86" t="str">
        <f>IFERROR(VLOOKUP(L$1&amp;$B174,'Score Data Entry'!$L:$M,2,FALSE),"")</f>
        <v/>
      </c>
      <c r="M174" s="86" t="str">
        <f>IFERROR(VLOOKUP(M$1&amp;$B174,'Score Data Entry'!$L:$M,2,FALSE),"")</f>
        <v/>
      </c>
      <c r="N174" s="86" t="str">
        <f>IFERROR(VLOOKUP(N$1&amp;$B174,'Score Data Entry'!$L:$M,2,FALSE),"")</f>
        <v/>
      </c>
      <c r="O174" s="86" t="str">
        <f>IFERROR(VLOOKUP(O$1&amp;$B174,'Score Data Entry'!$L:$M,2,FALSE),"")</f>
        <v/>
      </c>
      <c r="P174" s="86" t="str">
        <f>IFERROR(VLOOKUP(P$1&amp;$B174,'Score Data Entry'!$L:$M,2,FALSE),"")</f>
        <v/>
      </c>
      <c r="Q174" s="86" t="str">
        <f>IFERROR(VLOOKUP(Q$1&amp;$B174,'Score Data Entry'!$L:$M,2,FALSE),"")</f>
        <v/>
      </c>
      <c r="R174" s="86" t="str">
        <f>IFERROR(VLOOKUP(R$1&amp;$B174,'Score Data Entry'!$L:$M,2,FALSE),"")</f>
        <v/>
      </c>
      <c r="S174" s="86" t="str">
        <f>IFERROR(VLOOKUP(S$1&amp;$B174,'Score Data Entry'!$L:$M,2,FALSE),"")</f>
        <v/>
      </c>
      <c r="T174" s="86" t="str">
        <f>IFERROR(VLOOKUP(T$1&amp;$B174,'Score Data Entry'!$L:$M,2,FALSE),"")</f>
        <v/>
      </c>
      <c r="U174" s="86" t="str">
        <f>IFERROR(VLOOKUP(U$1&amp;$B174,'Score Data Entry'!$L:$M,2,FALSE),"")</f>
        <v/>
      </c>
      <c r="V174" s="86" t="str">
        <f>IFERROR(VLOOKUP(V$1&amp;$B174,'Score Data Entry'!$L:$M,2,FALSE),"")</f>
        <v/>
      </c>
      <c r="W174" s="86" t="str">
        <f>IFERROR(VLOOKUP(W$1&amp;$B174,'Score Data Entry'!$L:$M,2,FALSE),"")</f>
        <v/>
      </c>
      <c r="X174" s="86" t="str">
        <f>IFERROR(VLOOKUP(X$1&amp;$B174,'Score Data Entry'!$L:$M,2,FALSE),"")</f>
        <v/>
      </c>
      <c r="Y174" s="86" t="str">
        <f>IFERROR(VLOOKUP(Y$1&amp;$B174,'Score Data Entry'!$L:$M,2,FALSE),"")</f>
        <v/>
      </c>
      <c r="Z174" s="86" t="str">
        <f>IFERROR(VLOOKUP(Z$1&amp;$B174,'Score Data Entry'!$L:$M,2,FALSE),"")</f>
        <v/>
      </c>
      <c r="AA174" s="86" t="str">
        <f>IFERROR(VLOOKUP(AA$1&amp;$B174,'Score Data Entry'!$L:$M,2,FALSE),"")</f>
        <v/>
      </c>
      <c r="AB174" s="86" t="str">
        <f>IFERROR(VLOOKUP(AB$1&amp;$B174,'Score Data Entry'!$L:$M,2,FALSE),"")</f>
        <v/>
      </c>
      <c r="AC174" s="86" t="str">
        <f>IFERROR(VLOOKUP(AC$1&amp;$B174,'Score Data Entry'!$L:$M,2,FALSE),"")</f>
        <v/>
      </c>
      <c r="AD174" s="86" t="str">
        <f>IFERROR(VLOOKUP(AD$1&amp;$B174,'Score Data Entry'!$L:$M,2,FALSE),"")</f>
        <v/>
      </c>
      <c r="AE174" s="86" t="str">
        <f>IFERROR(VLOOKUP(AE$1&amp;$B174,'Score Data Entry'!$L:$M,2,FALSE),"")</f>
        <v/>
      </c>
      <c r="AF174" s="86" t="str">
        <f>IFERROR(VLOOKUP(AF$1&amp;$B174,'Score Data Entry'!$L:$M,2,FALSE),"")</f>
        <v/>
      </c>
      <c r="AG174" s="86" t="str">
        <f>IFERROR(VLOOKUP(AG$1&amp;$B174,'Score Data Entry'!$L:$M,2,FALSE),"")</f>
        <v/>
      </c>
      <c r="AH174" s="86" t="str">
        <f>IFERROR(VLOOKUP(AH$1&amp;$B174,'Score Data Entry'!$L:$M,2,FALSE),"")</f>
        <v/>
      </c>
      <c r="AI174" s="83">
        <v>0</v>
      </c>
      <c r="AJ174" s="83">
        <v>0</v>
      </c>
      <c r="AK174" s="83">
        <v>0</v>
      </c>
      <c r="AL174" s="83">
        <v>0</v>
      </c>
      <c r="AM174" s="83">
        <v>0</v>
      </c>
      <c r="AN174" s="83">
        <v>0</v>
      </c>
      <c r="AO174" s="83">
        <v>0</v>
      </c>
      <c r="AP174" s="83">
        <v>0</v>
      </c>
      <c r="AQ174" s="84">
        <f t="shared" si="10"/>
        <v>0</v>
      </c>
      <c r="AR174" s="85">
        <f t="shared" si="11"/>
        <v>0</v>
      </c>
    </row>
    <row r="175" spans="1:44" ht="15.6" x14ac:dyDescent="0.3">
      <c r="A175" s="91" t="s">
        <v>380</v>
      </c>
      <c r="B175" s="93" t="s">
        <v>526</v>
      </c>
      <c r="C175" s="86" t="str">
        <f>IFERROR(VLOOKUP(C$1&amp;$B175,'Score Data Entry'!$L:$M,2,FALSE),"")</f>
        <v/>
      </c>
      <c r="D175" s="86" t="str">
        <f>IFERROR(VLOOKUP(D$1&amp;$B175,'Score Data Entry'!$L:$M,2,FALSE),"")</f>
        <v/>
      </c>
      <c r="E175" s="86" t="str">
        <f>IFERROR(VLOOKUP(E$1&amp;$B175,'Score Data Entry'!$L:$M,2,FALSE),"")</f>
        <v/>
      </c>
      <c r="F175" s="86" t="str">
        <f>IFERROR(VLOOKUP(F$1&amp;$B175,'Score Data Entry'!$L:$M,2,FALSE),"")</f>
        <v/>
      </c>
      <c r="G175" s="86" t="str">
        <f>IFERROR(VLOOKUP(G$1&amp;$B175,'Score Data Entry'!$L:$M,2,FALSE),"")</f>
        <v/>
      </c>
      <c r="H175" s="86" t="str">
        <f>IFERROR(VLOOKUP(H$1&amp;$B175,'Score Data Entry'!$L:$M,2,FALSE),"")</f>
        <v/>
      </c>
      <c r="I175" s="86" t="str">
        <f>IFERROR(VLOOKUP(I$1&amp;$B175,'Score Data Entry'!$L:$M,2,FALSE),"")</f>
        <v/>
      </c>
      <c r="J175" s="86" t="str">
        <f>IFERROR(VLOOKUP(J$1&amp;$B175,'Score Data Entry'!$L:$M,2,FALSE),"")</f>
        <v/>
      </c>
      <c r="K175" s="86" t="str">
        <f>IFERROR(VLOOKUP(K$1&amp;$B175,'Score Data Entry'!$L:$M,2,FALSE),"")</f>
        <v/>
      </c>
      <c r="L175" s="86" t="str">
        <f>IFERROR(VLOOKUP(L$1&amp;$B175,'Score Data Entry'!$L:$M,2,FALSE),"")</f>
        <v/>
      </c>
      <c r="M175" s="86" t="str">
        <f>IFERROR(VLOOKUP(M$1&amp;$B175,'Score Data Entry'!$L:$M,2,FALSE),"")</f>
        <v/>
      </c>
      <c r="N175" s="86" t="str">
        <f>IFERROR(VLOOKUP(N$1&amp;$B175,'Score Data Entry'!$L:$M,2,FALSE),"")</f>
        <v/>
      </c>
      <c r="O175" s="86" t="str">
        <f>IFERROR(VLOOKUP(O$1&amp;$B175,'Score Data Entry'!$L:$M,2,FALSE),"")</f>
        <v/>
      </c>
      <c r="P175" s="86" t="str">
        <f>IFERROR(VLOOKUP(P$1&amp;$B175,'Score Data Entry'!$L:$M,2,FALSE),"")</f>
        <v/>
      </c>
      <c r="Q175" s="86" t="str">
        <f>IFERROR(VLOOKUP(Q$1&amp;$B175,'Score Data Entry'!$L:$M,2,FALSE),"")</f>
        <v/>
      </c>
      <c r="R175" s="86" t="str">
        <f>IFERROR(VLOOKUP(R$1&amp;$B175,'Score Data Entry'!$L:$M,2,FALSE),"")</f>
        <v/>
      </c>
      <c r="S175" s="86" t="str">
        <f>IFERROR(VLOOKUP(S$1&amp;$B175,'Score Data Entry'!$L:$M,2,FALSE),"")</f>
        <v/>
      </c>
      <c r="T175" s="86" t="str">
        <f>IFERROR(VLOOKUP(T$1&amp;$B175,'Score Data Entry'!$L:$M,2,FALSE),"")</f>
        <v/>
      </c>
      <c r="U175" s="86" t="str">
        <f>IFERROR(VLOOKUP(U$1&amp;$B175,'Score Data Entry'!$L:$M,2,FALSE),"")</f>
        <v/>
      </c>
      <c r="V175" s="86" t="str">
        <f>IFERROR(VLOOKUP(V$1&amp;$B175,'Score Data Entry'!$L:$M,2,FALSE),"")</f>
        <v/>
      </c>
      <c r="W175" s="86" t="str">
        <f>IFERROR(VLOOKUP(W$1&amp;$B175,'Score Data Entry'!$L:$M,2,FALSE),"")</f>
        <v/>
      </c>
      <c r="X175" s="86" t="str">
        <f>IFERROR(VLOOKUP(X$1&amp;$B175,'Score Data Entry'!$L:$M,2,FALSE),"")</f>
        <v/>
      </c>
      <c r="Y175" s="86" t="str">
        <f>IFERROR(VLOOKUP(Y$1&amp;$B175,'Score Data Entry'!$L:$M,2,FALSE),"")</f>
        <v/>
      </c>
      <c r="Z175" s="86" t="str">
        <f>IFERROR(VLOOKUP(Z$1&amp;$B175,'Score Data Entry'!$L:$M,2,FALSE),"")</f>
        <v/>
      </c>
      <c r="AA175" s="86" t="str">
        <f>IFERROR(VLOOKUP(AA$1&amp;$B175,'Score Data Entry'!$L:$M,2,FALSE),"")</f>
        <v/>
      </c>
      <c r="AB175" s="86" t="str">
        <f>IFERROR(VLOOKUP(AB$1&amp;$B175,'Score Data Entry'!$L:$M,2,FALSE),"")</f>
        <v/>
      </c>
      <c r="AC175" s="86" t="str">
        <f>IFERROR(VLOOKUP(AC$1&amp;$B175,'Score Data Entry'!$L:$M,2,FALSE),"")</f>
        <v/>
      </c>
      <c r="AD175" s="86" t="str">
        <f>IFERROR(VLOOKUP(AD$1&amp;$B175,'Score Data Entry'!$L:$M,2,FALSE),"")</f>
        <v/>
      </c>
      <c r="AE175" s="86" t="str">
        <f>IFERROR(VLOOKUP(AE$1&amp;$B175,'Score Data Entry'!$L:$M,2,FALSE),"")</f>
        <v/>
      </c>
      <c r="AF175" s="86" t="str">
        <f>IFERROR(VLOOKUP(AF$1&amp;$B175,'Score Data Entry'!$L:$M,2,FALSE),"")</f>
        <v/>
      </c>
      <c r="AG175" s="86" t="str">
        <f>IFERROR(VLOOKUP(AG$1&amp;$B175,'Score Data Entry'!$L:$M,2,FALSE),"")</f>
        <v/>
      </c>
      <c r="AH175" s="86" t="str">
        <f>IFERROR(VLOOKUP(AH$1&amp;$B175,'Score Data Entry'!$L:$M,2,FALSE),"")</f>
        <v/>
      </c>
      <c r="AI175" s="83">
        <v>0</v>
      </c>
      <c r="AJ175" s="83">
        <v>0</v>
      </c>
      <c r="AK175" s="83">
        <v>0</v>
      </c>
      <c r="AL175" s="83">
        <v>0</v>
      </c>
      <c r="AM175" s="83">
        <v>0</v>
      </c>
      <c r="AN175" s="83">
        <v>0</v>
      </c>
      <c r="AO175" s="83">
        <v>0</v>
      </c>
      <c r="AP175" s="83">
        <v>0</v>
      </c>
      <c r="AQ175" s="84">
        <f t="shared" si="10"/>
        <v>0</v>
      </c>
      <c r="AR175" s="85">
        <f t="shared" si="11"/>
        <v>0</v>
      </c>
    </row>
    <row r="176" spans="1:44" ht="15.6" x14ac:dyDescent="0.3">
      <c r="A176" s="91" t="s">
        <v>382</v>
      </c>
      <c r="B176" s="93" t="s">
        <v>528</v>
      </c>
      <c r="C176" s="86" t="str">
        <f>IFERROR(VLOOKUP(C$1&amp;$B176,'Score Data Entry'!$L:$M,2,FALSE),"")</f>
        <v/>
      </c>
      <c r="D176" s="86" t="str">
        <f>IFERROR(VLOOKUP(D$1&amp;$B176,'Score Data Entry'!$L:$M,2,FALSE),"")</f>
        <v/>
      </c>
      <c r="E176" s="86" t="str">
        <f>IFERROR(VLOOKUP(E$1&amp;$B176,'Score Data Entry'!$L:$M,2,FALSE),"")</f>
        <v/>
      </c>
      <c r="F176" s="86" t="str">
        <f>IFERROR(VLOOKUP(F$1&amp;$B176,'Score Data Entry'!$L:$M,2,FALSE),"")</f>
        <v/>
      </c>
      <c r="G176" s="86" t="str">
        <f>IFERROR(VLOOKUP(G$1&amp;$B176,'Score Data Entry'!$L:$M,2,FALSE),"")</f>
        <v/>
      </c>
      <c r="H176" s="86" t="str">
        <f>IFERROR(VLOOKUP(H$1&amp;$B176,'Score Data Entry'!$L:$M,2,FALSE),"")</f>
        <v/>
      </c>
      <c r="I176" s="86" t="str">
        <f>IFERROR(VLOOKUP(I$1&amp;$B176,'Score Data Entry'!$L:$M,2,FALSE),"")</f>
        <v/>
      </c>
      <c r="J176" s="86" t="str">
        <f>IFERROR(VLOOKUP(J$1&amp;$B176,'Score Data Entry'!$L:$M,2,FALSE),"")</f>
        <v/>
      </c>
      <c r="K176" s="86" t="str">
        <f>IFERROR(VLOOKUP(K$1&amp;$B176,'Score Data Entry'!$L:$M,2,FALSE),"")</f>
        <v/>
      </c>
      <c r="L176" s="86" t="str">
        <f>IFERROR(VLOOKUP(L$1&amp;$B176,'Score Data Entry'!$L:$M,2,FALSE),"")</f>
        <v/>
      </c>
      <c r="M176" s="86" t="str">
        <f>IFERROR(VLOOKUP(M$1&amp;$B176,'Score Data Entry'!$L:$M,2,FALSE),"")</f>
        <v/>
      </c>
      <c r="N176" s="86" t="str">
        <f>IFERROR(VLOOKUP(N$1&amp;$B176,'Score Data Entry'!$L:$M,2,FALSE),"")</f>
        <v/>
      </c>
      <c r="O176" s="86" t="str">
        <f>IFERROR(VLOOKUP(O$1&amp;$B176,'Score Data Entry'!$L:$M,2,FALSE),"")</f>
        <v/>
      </c>
      <c r="P176" s="86" t="str">
        <f>IFERROR(VLOOKUP(P$1&amp;$B176,'Score Data Entry'!$L:$M,2,FALSE),"")</f>
        <v/>
      </c>
      <c r="Q176" s="86" t="str">
        <f>IFERROR(VLOOKUP(Q$1&amp;$B176,'Score Data Entry'!$L:$M,2,FALSE),"")</f>
        <v/>
      </c>
      <c r="R176" s="86" t="str">
        <f>IFERROR(VLOOKUP(R$1&amp;$B176,'Score Data Entry'!$L:$M,2,FALSE),"")</f>
        <v/>
      </c>
      <c r="S176" s="86" t="str">
        <f>IFERROR(VLOOKUP(S$1&amp;$B176,'Score Data Entry'!$L:$M,2,FALSE),"")</f>
        <v/>
      </c>
      <c r="T176" s="86" t="str">
        <f>IFERROR(VLOOKUP(T$1&amp;$B176,'Score Data Entry'!$L:$M,2,FALSE),"")</f>
        <v/>
      </c>
      <c r="U176" s="86" t="str">
        <f>IFERROR(VLOOKUP(U$1&amp;$B176,'Score Data Entry'!$L:$M,2,FALSE),"")</f>
        <v/>
      </c>
      <c r="V176" s="86" t="str">
        <f>IFERROR(VLOOKUP(V$1&amp;$B176,'Score Data Entry'!$L:$M,2,FALSE),"")</f>
        <v/>
      </c>
      <c r="W176" s="86" t="str">
        <f>IFERROR(VLOOKUP(W$1&amp;$B176,'Score Data Entry'!$L:$M,2,FALSE),"")</f>
        <v/>
      </c>
      <c r="X176" s="86" t="str">
        <f>IFERROR(VLOOKUP(X$1&amp;$B176,'Score Data Entry'!$L:$M,2,FALSE),"")</f>
        <v/>
      </c>
      <c r="Y176" s="86" t="str">
        <f>IFERROR(VLOOKUP(Y$1&amp;$B176,'Score Data Entry'!$L:$M,2,FALSE),"")</f>
        <v/>
      </c>
      <c r="Z176" s="86" t="str">
        <f>IFERROR(VLOOKUP(Z$1&amp;$B176,'Score Data Entry'!$L:$M,2,FALSE),"")</f>
        <v/>
      </c>
      <c r="AA176" s="86" t="str">
        <f>IFERROR(VLOOKUP(AA$1&amp;$B176,'Score Data Entry'!$L:$M,2,FALSE),"")</f>
        <v/>
      </c>
      <c r="AB176" s="86" t="str">
        <f>IFERROR(VLOOKUP(AB$1&amp;$B176,'Score Data Entry'!$L:$M,2,FALSE),"")</f>
        <v/>
      </c>
      <c r="AC176" s="86" t="str">
        <f>IFERROR(VLOOKUP(AC$1&amp;$B176,'Score Data Entry'!$L:$M,2,FALSE),"")</f>
        <v/>
      </c>
      <c r="AD176" s="86" t="str">
        <f>IFERROR(VLOOKUP(AD$1&amp;$B176,'Score Data Entry'!$L:$M,2,FALSE),"")</f>
        <v/>
      </c>
      <c r="AE176" s="86" t="str">
        <f>IFERROR(VLOOKUP(AE$1&amp;$B176,'Score Data Entry'!$L:$M,2,FALSE),"")</f>
        <v/>
      </c>
      <c r="AF176" s="86" t="str">
        <f>IFERROR(VLOOKUP(AF$1&amp;$B176,'Score Data Entry'!$L:$M,2,FALSE),"")</f>
        <v/>
      </c>
      <c r="AG176" s="86" t="str">
        <f>IFERROR(VLOOKUP(AG$1&amp;$B176,'Score Data Entry'!$L:$M,2,FALSE),"")</f>
        <v/>
      </c>
      <c r="AH176" s="86" t="str">
        <f>IFERROR(VLOOKUP(AH$1&amp;$B176,'Score Data Entry'!$L:$M,2,FALSE),"")</f>
        <v/>
      </c>
      <c r="AI176" s="83">
        <v>0</v>
      </c>
      <c r="AJ176" s="83">
        <v>0</v>
      </c>
      <c r="AK176" s="83">
        <v>0</v>
      </c>
      <c r="AL176" s="83">
        <v>0</v>
      </c>
      <c r="AM176" s="83">
        <v>0</v>
      </c>
      <c r="AN176" s="83">
        <v>0</v>
      </c>
      <c r="AO176" s="83">
        <v>0</v>
      </c>
      <c r="AP176" s="83">
        <v>0</v>
      </c>
      <c r="AQ176" s="84">
        <f t="shared" si="10"/>
        <v>0</v>
      </c>
      <c r="AR176" s="85">
        <f t="shared" si="11"/>
        <v>0</v>
      </c>
    </row>
    <row r="177" spans="1:44" ht="15.6" x14ac:dyDescent="0.3">
      <c r="A177" s="91" t="s">
        <v>383</v>
      </c>
      <c r="B177" s="93" t="s">
        <v>529</v>
      </c>
      <c r="C177" s="86" t="str">
        <f>IFERROR(VLOOKUP(C$1&amp;$B177,'Score Data Entry'!$L:$M,2,FALSE),"")</f>
        <v/>
      </c>
      <c r="D177" s="86" t="str">
        <f>IFERROR(VLOOKUP(D$1&amp;$B177,'Score Data Entry'!$L:$M,2,FALSE),"")</f>
        <v/>
      </c>
      <c r="E177" s="86" t="str">
        <f>IFERROR(VLOOKUP(E$1&amp;$B177,'Score Data Entry'!$L:$M,2,FALSE),"")</f>
        <v/>
      </c>
      <c r="F177" s="86" t="str">
        <f>IFERROR(VLOOKUP(F$1&amp;$B177,'Score Data Entry'!$L:$M,2,FALSE),"")</f>
        <v/>
      </c>
      <c r="G177" s="86" t="str">
        <f>IFERROR(VLOOKUP(G$1&amp;$B177,'Score Data Entry'!$L:$M,2,FALSE),"")</f>
        <v/>
      </c>
      <c r="H177" s="86" t="str">
        <f>IFERROR(VLOOKUP(H$1&amp;$B177,'Score Data Entry'!$L:$M,2,FALSE),"")</f>
        <v/>
      </c>
      <c r="I177" s="86" t="str">
        <f>IFERROR(VLOOKUP(I$1&amp;$B177,'Score Data Entry'!$L:$M,2,FALSE),"")</f>
        <v/>
      </c>
      <c r="J177" s="86" t="str">
        <f>IFERROR(VLOOKUP(J$1&amp;$B177,'Score Data Entry'!$L:$M,2,FALSE),"")</f>
        <v/>
      </c>
      <c r="K177" s="86" t="str">
        <f>IFERROR(VLOOKUP(K$1&amp;$B177,'Score Data Entry'!$L:$M,2,FALSE),"")</f>
        <v/>
      </c>
      <c r="L177" s="86" t="str">
        <f>IFERROR(VLOOKUP(L$1&amp;$B177,'Score Data Entry'!$L:$M,2,FALSE),"")</f>
        <v/>
      </c>
      <c r="M177" s="86" t="str">
        <f>IFERROR(VLOOKUP(M$1&amp;$B177,'Score Data Entry'!$L:$M,2,FALSE),"")</f>
        <v/>
      </c>
      <c r="N177" s="86" t="str">
        <f>IFERROR(VLOOKUP(N$1&amp;$B177,'Score Data Entry'!$L:$M,2,FALSE),"")</f>
        <v/>
      </c>
      <c r="O177" s="86" t="str">
        <f>IFERROR(VLOOKUP(O$1&amp;$B177,'Score Data Entry'!$L:$M,2,FALSE),"")</f>
        <v/>
      </c>
      <c r="P177" s="86" t="str">
        <f>IFERROR(VLOOKUP(P$1&amp;$B177,'Score Data Entry'!$L:$M,2,FALSE),"")</f>
        <v/>
      </c>
      <c r="Q177" s="86" t="str">
        <f>IFERROR(VLOOKUP(Q$1&amp;$B177,'Score Data Entry'!$L:$M,2,FALSE),"")</f>
        <v/>
      </c>
      <c r="R177" s="86" t="str">
        <f>IFERROR(VLOOKUP(R$1&amp;$B177,'Score Data Entry'!$L:$M,2,FALSE),"")</f>
        <v/>
      </c>
      <c r="S177" s="86" t="str">
        <f>IFERROR(VLOOKUP(S$1&amp;$B177,'Score Data Entry'!$L:$M,2,FALSE),"")</f>
        <v/>
      </c>
      <c r="T177" s="86" t="str">
        <f>IFERROR(VLOOKUP(T$1&amp;$B177,'Score Data Entry'!$L:$M,2,FALSE),"")</f>
        <v/>
      </c>
      <c r="U177" s="86" t="str">
        <f>IFERROR(VLOOKUP(U$1&amp;$B177,'Score Data Entry'!$L:$M,2,FALSE),"")</f>
        <v/>
      </c>
      <c r="V177" s="86" t="str">
        <f>IFERROR(VLOOKUP(V$1&amp;$B177,'Score Data Entry'!$L:$M,2,FALSE),"")</f>
        <v/>
      </c>
      <c r="W177" s="86" t="str">
        <f>IFERROR(VLOOKUP(W$1&amp;$B177,'Score Data Entry'!$L:$M,2,FALSE),"")</f>
        <v/>
      </c>
      <c r="X177" s="86" t="str">
        <f>IFERROR(VLOOKUP(X$1&amp;$B177,'Score Data Entry'!$L:$M,2,FALSE),"")</f>
        <v/>
      </c>
      <c r="Y177" s="86" t="str">
        <f>IFERROR(VLOOKUP(Y$1&amp;$B177,'Score Data Entry'!$L:$M,2,FALSE),"")</f>
        <v/>
      </c>
      <c r="Z177" s="86" t="str">
        <f>IFERROR(VLOOKUP(Z$1&amp;$B177,'Score Data Entry'!$L:$M,2,FALSE),"")</f>
        <v/>
      </c>
      <c r="AA177" s="86" t="str">
        <f>IFERROR(VLOOKUP(AA$1&amp;$B177,'Score Data Entry'!$L:$M,2,FALSE),"")</f>
        <v/>
      </c>
      <c r="AB177" s="86" t="str">
        <f>IFERROR(VLOOKUP(AB$1&amp;$B177,'Score Data Entry'!$L:$M,2,FALSE),"")</f>
        <v/>
      </c>
      <c r="AC177" s="86" t="str">
        <f>IFERROR(VLOOKUP(AC$1&amp;$B177,'Score Data Entry'!$L:$M,2,FALSE),"")</f>
        <v/>
      </c>
      <c r="AD177" s="86" t="str">
        <f>IFERROR(VLOOKUP(AD$1&amp;$B177,'Score Data Entry'!$L:$M,2,FALSE),"")</f>
        <v/>
      </c>
      <c r="AE177" s="86" t="str">
        <f>IFERROR(VLOOKUP(AE$1&amp;$B177,'Score Data Entry'!$L:$M,2,FALSE),"")</f>
        <v/>
      </c>
      <c r="AF177" s="86" t="str">
        <f>IFERROR(VLOOKUP(AF$1&amp;$B177,'Score Data Entry'!$L:$M,2,FALSE),"")</f>
        <v/>
      </c>
      <c r="AG177" s="86" t="str">
        <f>IFERROR(VLOOKUP(AG$1&amp;$B177,'Score Data Entry'!$L:$M,2,FALSE),"")</f>
        <v/>
      </c>
      <c r="AH177" s="86" t="str">
        <f>IFERROR(VLOOKUP(AH$1&amp;$B177,'Score Data Entry'!$L:$M,2,FALSE),"")</f>
        <v/>
      </c>
      <c r="AI177" s="83">
        <v>0</v>
      </c>
      <c r="AJ177" s="83">
        <v>0</v>
      </c>
      <c r="AK177" s="83">
        <v>0</v>
      </c>
      <c r="AL177" s="83">
        <v>0</v>
      </c>
      <c r="AM177" s="83">
        <v>0</v>
      </c>
      <c r="AN177" s="83">
        <v>0</v>
      </c>
      <c r="AO177" s="83">
        <v>0</v>
      </c>
      <c r="AP177" s="83">
        <v>0</v>
      </c>
      <c r="AQ177" s="84">
        <f t="shared" si="10"/>
        <v>0</v>
      </c>
      <c r="AR177" s="85">
        <f t="shared" si="11"/>
        <v>0</v>
      </c>
    </row>
    <row r="178" spans="1:44" ht="15.6" x14ac:dyDescent="0.3">
      <c r="A178" s="91" t="s">
        <v>242</v>
      </c>
      <c r="B178" s="93" t="s">
        <v>531</v>
      </c>
      <c r="C178" s="86" t="str">
        <f>IFERROR(VLOOKUP(C$1&amp;$B178,'Score Data Entry'!$L:$M,2,FALSE),"")</f>
        <v/>
      </c>
      <c r="D178" s="86" t="str">
        <f>IFERROR(VLOOKUP(D$1&amp;$B178,'Score Data Entry'!$L:$M,2,FALSE),"")</f>
        <v/>
      </c>
      <c r="E178" s="86" t="str">
        <f>IFERROR(VLOOKUP(E$1&amp;$B178,'Score Data Entry'!$L:$M,2,FALSE),"")</f>
        <v/>
      </c>
      <c r="F178" s="86" t="str">
        <f>IFERROR(VLOOKUP(F$1&amp;$B178,'Score Data Entry'!$L:$M,2,FALSE),"")</f>
        <v/>
      </c>
      <c r="G178" s="86" t="str">
        <f>IFERROR(VLOOKUP(G$1&amp;$B178,'Score Data Entry'!$L:$M,2,FALSE),"")</f>
        <v/>
      </c>
      <c r="H178" s="86" t="str">
        <f>IFERROR(VLOOKUP(H$1&amp;$B178,'Score Data Entry'!$L:$M,2,FALSE),"")</f>
        <v/>
      </c>
      <c r="I178" s="86" t="str">
        <f>IFERROR(VLOOKUP(I$1&amp;$B178,'Score Data Entry'!$L:$M,2,FALSE),"")</f>
        <v/>
      </c>
      <c r="J178" s="86" t="str">
        <f>IFERROR(VLOOKUP(J$1&amp;$B178,'Score Data Entry'!$L:$M,2,FALSE),"")</f>
        <v/>
      </c>
      <c r="K178" s="86" t="str">
        <f>IFERROR(VLOOKUP(K$1&amp;$B178,'Score Data Entry'!$L:$M,2,FALSE),"")</f>
        <v/>
      </c>
      <c r="L178" s="86" t="str">
        <f>IFERROR(VLOOKUP(L$1&amp;$B178,'Score Data Entry'!$L:$M,2,FALSE),"")</f>
        <v/>
      </c>
      <c r="M178" s="86" t="str">
        <f>IFERROR(VLOOKUP(M$1&amp;$B178,'Score Data Entry'!$L:$M,2,FALSE),"")</f>
        <v/>
      </c>
      <c r="N178" s="86" t="str">
        <f>IFERROR(VLOOKUP(N$1&amp;$B178,'Score Data Entry'!$L:$M,2,FALSE),"")</f>
        <v/>
      </c>
      <c r="O178" s="86" t="str">
        <f>IFERROR(VLOOKUP(O$1&amp;$B178,'Score Data Entry'!$L:$M,2,FALSE),"")</f>
        <v/>
      </c>
      <c r="P178" s="86" t="str">
        <f>IFERROR(VLOOKUP(P$1&amp;$B178,'Score Data Entry'!$L:$M,2,FALSE),"")</f>
        <v/>
      </c>
      <c r="Q178" s="86" t="str">
        <f>IFERROR(VLOOKUP(Q$1&amp;$B178,'Score Data Entry'!$L:$M,2,FALSE),"")</f>
        <v/>
      </c>
      <c r="R178" s="86" t="str">
        <f>IFERROR(VLOOKUP(R$1&amp;$B178,'Score Data Entry'!$L:$M,2,FALSE),"")</f>
        <v/>
      </c>
      <c r="S178" s="86" t="str">
        <f>IFERROR(VLOOKUP(S$1&amp;$B178,'Score Data Entry'!$L:$M,2,FALSE),"")</f>
        <v/>
      </c>
      <c r="T178" s="86" t="str">
        <f>IFERROR(VLOOKUP(T$1&amp;$B178,'Score Data Entry'!$L:$M,2,FALSE),"")</f>
        <v/>
      </c>
      <c r="U178" s="86" t="str">
        <f>IFERROR(VLOOKUP(U$1&amp;$B178,'Score Data Entry'!$L:$M,2,FALSE),"")</f>
        <v/>
      </c>
      <c r="V178" s="86" t="str">
        <f>IFERROR(VLOOKUP(V$1&amp;$B178,'Score Data Entry'!$L:$M,2,FALSE),"")</f>
        <v/>
      </c>
      <c r="W178" s="86" t="str">
        <f>IFERROR(VLOOKUP(W$1&amp;$B178,'Score Data Entry'!$L:$M,2,FALSE),"")</f>
        <v/>
      </c>
      <c r="X178" s="86" t="str">
        <f>IFERROR(VLOOKUP(X$1&amp;$B178,'Score Data Entry'!$L:$M,2,FALSE),"")</f>
        <v/>
      </c>
      <c r="Y178" s="86" t="str">
        <f>IFERROR(VLOOKUP(Y$1&amp;$B178,'Score Data Entry'!$L:$M,2,FALSE),"")</f>
        <v/>
      </c>
      <c r="Z178" s="86" t="str">
        <f>IFERROR(VLOOKUP(Z$1&amp;$B178,'Score Data Entry'!$L:$M,2,FALSE),"")</f>
        <v/>
      </c>
      <c r="AA178" s="86" t="str">
        <f>IFERROR(VLOOKUP(AA$1&amp;$B178,'Score Data Entry'!$L:$M,2,FALSE),"")</f>
        <v/>
      </c>
      <c r="AB178" s="86" t="str">
        <f>IFERROR(VLOOKUP(AB$1&amp;$B178,'Score Data Entry'!$L:$M,2,FALSE),"")</f>
        <v/>
      </c>
      <c r="AC178" s="86" t="str">
        <f>IFERROR(VLOOKUP(AC$1&amp;$B178,'Score Data Entry'!$L:$M,2,FALSE),"")</f>
        <v/>
      </c>
      <c r="AD178" s="86" t="str">
        <f>IFERROR(VLOOKUP(AD$1&amp;$B178,'Score Data Entry'!$L:$M,2,FALSE),"")</f>
        <v/>
      </c>
      <c r="AE178" s="86" t="str">
        <f>IFERROR(VLOOKUP(AE$1&amp;$B178,'Score Data Entry'!$L:$M,2,FALSE),"")</f>
        <v/>
      </c>
      <c r="AF178" s="86" t="str">
        <f>IFERROR(VLOOKUP(AF$1&amp;$B178,'Score Data Entry'!$L:$M,2,FALSE),"")</f>
        <v/>
      </c>
      <c r="AG178" s="86" t="str">
        <f>IFERROR(VLOOKUP(AG$1&amp;$B178,'Score Data Entry'!$L:$M,2,FALSE),"")</f>
        <v/>
      </c>
      <c r="AH178" s="86" t="str">
        <f>IFERROR(VLOOKUP(AH$1&amp;$B178,'Score Data Entry'!$L:$M,2,FALSE),"")</f>
        <v/>
      </c>
      <c r="AI178" s="83">
        <v>0</v>
      </c>
      <c r="AJ178" s="83">
        <v>0</v>
      </c>
      <c r="AK178" s="83">
        <v>0</v>
      </c>
      <c r="AL178" s="83">
        <v>0</v>
      </c>
      <c r="AM178" s="83">
        <v>0</v>
      </c>
      <c r="AN178" s="83">
        <v>0</v>
      </c>
      <c r="AO178" s="83">
        <v>0</v>
      </c>
      <c r="AP178" s="83">
        <v>0</v>
      </c>
      <c r="AQ178" s="84">
        <f t="shared" si="10"/>
        <v>0</v>
      </c>
      <c r="AR178" s="85">
        <f t="shared" si="11"/>
        <v>0</v>
      </c>
    </row>
    <row r="179" spans="1:44" ht="15.6" x14ac:dyDescent="0.3">
      <c r="A179" s="91" t="s">
        <v>266</v>
      </c>
      <c r="B179" s="93" t="s">
        <v>532</v>
      </c>
      <c r="C179" s="86" t="str">
        <f>IFERROR(VLOOKUP(C$1&amp;$B179,'Score Data Entry'!$L:$M,2,FALSE),"")</f>
        <v/>
      </c>
      <c r="D179" s="86" t="str">
        <f>IFERROR(VLOOKUP(D$1&amp;$B179,'Score Data Entry'!$L:$M,2,FALSE),"")</f>
        <v/>
      </c>
      <c r="E179" s="86" t="str">
        <f>IFERROR(VLOOKUP(E$1&amp;$B179,'Score Data Entry'!$L:$M,2,FALSE),"")</f>
        <v/>
      </c>
      <c r="F179" s="86" t="str">
        <f>IFERROR(VLOOKUP(F$1&amp;$B179,'Score Data Entry'!$L:$M,2,FALSE),"")</f>
        <v/>
      </c>
      <c r="G179" s="86" t="str">
        <f>IFERROR(VLOOKUP(G$1&amp;$B179,'Score Data Entry'!$L:$M,2,FALSE),"")</f>
        <v/>
      </c>
      <c r="H179" s="86" t="str">
        <f>IFERROR(VLOOKUP(H$1&amp;$B179,'Score Data Entry'!$L:$M,2,FALSE),"")</f>
        <v/>
      </c>
      <c r="I179" s="86" t="str">
        <f>IFERROR(VLOOKUP(I$1&amp;$B179,'Score Data Entry'!$L:$M,2,FALSE),"")</f>
        <v/>
      </c>
      <c r="J179" s="86" t="str">
        <f>IFERROR(VLOOKUP(J$1&amp;$B179,'Score Data Entry'!$L:$M,2,FALSE),"")</f>
        <v/>
      </c>
      <c r="K179" s="86" t="str">
        <f>IFERROR(VLOOKUP(K$1&amp;$B179,'Score Data Entry'!$L:$M,2,FALSE),"")</f>
        <v/>
      </c>
      <c r="L179" s="86" t="str">
        <f>IFERROR(VLOOKUP(L$1&amp;$B179,'Score Data Entry'!$L:$M,2,FALSE),"")</f>
        <v/>
      </c>
      <c r="M179" s="86" t="str">
        <f>IFERROR(VLOOKUP(M$1&amp;$B179,'Score Data Entry'!$L:$M,2,FALSE),"")</f>
        <v/>
      </c>
      <c r="N179" s="86" t="str">
        <f>IFERROR(VLOOKUP(N$1&amp;$B179,'Score Data Entry'!$L:$M,2,FALSE),"")</f>
        <v/>
      </c>
      <c r="O179" s="86" t="str">
        <f>IFERROR(VLOOKUP(O$1&amp;$B179,'Score Data Entry'!$L:$M,2,FALSE),"")</f>
        <v/>
      </c>
      <c r="P179" s="86" t="str">
        <f>IFERROR(VLOOKUP(P$1&amp;$B179,'Score Data Entry'!$L:$M,2,FALSE),"")</f>
        <v/>
      </c>
      <c r="Q179" s="86" t="str">
        <f>IFERROR(VLOOKUP(Q$1&amp;$B179,'Score Data Entry'!$L:$M,2,FALSE),"")</f>
        <v/>
      </c>
      <c r="R179" s="86" t="str">
        <f>IFERROR(VLOOKUP(R$1&amp;$B179,'Score Data Entry'!$L:$M,2,FALSE),"")</f>
        <v/>
      </c>
      <c r="S179" s="86" t="str">
        <f>IFERROR(VLOOKUP(S$1&amp;$B179,'Score Data Entry'!$L:$M,2,FALSE),"")</f>
        <v/>
      </c>
      <c r="T179" s="86" t="str">
        <f>IFERROR(VLOOKUP(T$1&amp;$B179,'Score Data Entry'!$L:$M,2,FALSE),"")</f>
        <v/>
      </c>
      <c r="U179" s="86" t="str">
        <f>IFERROR(VLOOKUP(U$1&amp;$B179,'Score Data Entry'!$L:$M,2,FALSE),"")</f>
        <v/>
      </c>
      <c r="V179" s="86" t="str">
        <f>IFERROR(VLOOKUP(V$1&amp;$B179,'Score Data Entry'!$L:$M,2,FALSE),"")</f>
        <v/>
      </c>
      <c r="W179" s="86" t="str">
        <f>IFERROR(VLOOKUP(W$1&amp;$B179,'Score Data Entry'!$L:$M,2,FALSE),"")</f>
        <v/>
      </c>
      <c r="X179" s="86" t="str">
        <f>IFERROR(VLOOKUP(X$1&amp;$B179,'Score Data Entry'!$L:$M,2,FALSE),"")</f>
        <v/>
      </c>
      <c r="Y179" s="86" t="str">
        <f>IFERROR(VLOOKUP(Y$1&amp;$B179,'Score Data Entry'!$L:$M,2,FALSE),"")</f>
        <v/>
      </c>
      <c r="Z179" s="86" t="str">
        <f>IFERROR(VLOOKUP(Z$1&amp;$B179,'Score Data Entry'!$L:$M,2,FALSE),"")</f>
        <v/>
      </c>
      <c r="AA179" s="86" t="str">
        <f>IFERROR(VLOOKUP(AA$1&amp;$B179,'Score Data Entry'!$L:$M,2,FALSE),"")</f>
        <v/>
      </c>
      <c r="AB179" s="86" t="str">
        <f>IFERROR(VLOOKUP(AB$1&amp;$B179,'Score Data Entry'!$L:$M,2,FALSE),"")</f>
        <v/>
      </c>
      <c r="AC179" s="86" t="str">
        <f>IFERROR(VLOOKUP(AC$1&amp;$B179,'Score Data Entry'!$L:$M,2,FALSE),"")</f>
        <v/>
      </c>
      <c r="AD179" s="86" t="str">
        <f>IFERROR(VLOOKUP(AD$1&amp;$B179,'Score Data Entry'!$L:$M,2,FALSE),"")</f>
        <v/>
      </c>
      <c r="AE179" s="86" t="str">
        <f>IFERROR(VLOOKUP(AE$1&amp;$B179,'Score Data Entry'!$L:$M,2,FALSE),"")</f>
        <v/>
      </c>
      <c r="AF179" s="86" t="str">
        <f>IFERROR(VLOOKUP(AF$1&amp;$B179,'Score Data Entry'!$L:$M,2,FALSE),"")</f>
        <v/>
      </c>
      <c r="AG179" s="86" t="str">
        <f>IFERROR(VLOOKUP(AG$1&amp;$B179,'Score Data Entry'!$L:$M,2,FALSE),"")</f>
        <v/>
      </c>
      <c r="AH179" s="86" t="str">
        <f>IFERROR(VLOOKUP(AH$1&amp;$B179,'Score Data Entry'!$L:$M,2,FALSE),"")</f>
        <v/>
      </c>
      <c r="AI179" s="83">
        <v>0</v>
      </c>
      <c r="AJ179" s="83">
        <v>0</v>
      </c>
      <c r="AK179" s="83">
        <v>0</v>
      </c>
      <c r="AL179" s="83">
        <v>0</v>
      </c>
      <c r="AM179" s="83">
        <v>0</v>
      </c>
      <c r="AN179" s="83">
        <v>0</v>
      </c>
      <c r="AO179" s="83">
        <v>0</v>
      </c>
      <c r="AP179" s="83">
        <v>0</v>
      </c>
      <c r="AQ179" s="84">
        <f t="shared" si="10"/>
        <v>0</v>
      </c>
      <c r="AR179" s="85">
        <f t="shared" si="11"/>
        <v>0</v>
      </c>
    </row>
    <row r="180" spans="1:44" ht="15.6" x14ac:dyDescent="0.3">
      <c r="A180" s="91" t="s">
        <v>386</v>
      </c>
      <c r="B180" s="93" t="s">
        <v>535</v>
      </c>
      <c r="C180" s="86" t="str">
        <f>IFERROR(VLOOKUP(C$1&amp;$B180,'Score Data Entry'!$L:$M,2,FALSE),"")</f>
        <v/>
      </c>
      <c r="D180" s="86" t="str">
        <f>IFERROR(VLOOKUP(D$1&amp;$B180,'Score Data Entry'!$L:$M,2,FALSE),"")</f>
        <v/>
      </c>
      <c r="E180" s="86" t="str">
        <f>IFERROR(VLOOKUP(E$1&amp;$B180,'Score Data Entry'!$L:$M,2,FALSE),"")</f>
        <v/>
      </c>
      <c r="F180" s="86" t="str">
        <f>IFERROR(VLOOKUP(F$1&amp;$B180,'Score Data Entry'!$L:$M,2,FALSE),"")</f>
        <v/>
      </c>
      <c r="G180" s="86" t="str">
        <f>IFERROR(VLOOKUP(G$1&amp;$B180,'Score Data Entry'!$L:$M,2,FALSE),"")</f>
        <v/>
      </c>
      <c r="H180" s="86" t="str">
        <f>IFERROR(VLOOKUP(H$1&amp;$B180,'Score Data Entry'!$L:$M,2,FALSE),"")</f>
        <v/>
      </c>
      <c r="I180" s="86" t="str">
        <f>IFERROR(VLOOKUP(I$1&amp;$B180,'Score Data Entry'!$L:$M,2,FALSE),"")</f>
        <v/>
      </c>
      <c r="J180" s="86" t="str">
        <f>IFERROR(VLOOKUP(J$1&amp;$B180,'Score Data Entry'!$L:$M,2,FALSE),"")</f>
        <v/>
      </c>
      <c r="K180" s="86" t="str">
        <f>IFERROR(VLOOKUP(K$1&amp;$B180,'Score Data Entry'!$L:$M,2,FALSE),"")</f>
        <v/>
      </c>
      <c r="L180" s="86" t="str">
        <f>IFERROR(VLOOKUP(L$1&amp;$B180,'Score Data Entry'!$L:$M,2,FALSE),"")</f>
        <v/>
      </c>
      <c r="M180" s="86" t="str">
        <f>IFERROR(VLOOKUP(M$1&amp;$B180,'Score Data Entry'!$L:$M,2,FALSE),"")</f>
        <v/>
      </c>
      <c r="N180" s="86" t="str">
        <f>IFERROR(VLOOKUP(N$1&amp;$B180,'Score Data Entry'!$L:$M,2,FALSE),"")</f>
        <v/>
      </c>
      <c r="O180" s="86" t="str">
        <f>IFERROR(VLOOKUP(O$1&amp;$B180,'Score Data Entry'!$L:$M,2,FALSE),"")</f>
        <v/>
      </c>
      <c r="P180" s="86" t="str">
        <f>IFERROR(VLOOKUP(P$1&amp;$B180,'Score Data Entry'!$L:$M,2,FALSE),"")</f>
        <v/>
      </c>
      <c r="Q180" s="86" t="str">
        <f>IFERROR(VLOOKUP(Q$1&amp;$B180,'Score Data Entry'!$L:$M,2,FALSE),"")</f>
        <v/>
      </c>
      <c r="R180" s="86" t="str">
        <f>IFERROR(VLOOKUP(R$1&amp;$B180,'Score Data Entry'!$L:$M,2,FALSE),"")</f>
        <v/>
      </c>
      <c r="S180" s="86" t="str">
        <f>IFERROR(VLOOKUP(S$1&amp;$B180,'Score Data Entry'!$L:$M,2,FALSE),"")</f>
        <v/>
      </c>
      <c r="T180" s="86" t="str">
        <f>IFERROR(VLOOKUP(T$1&amp;$B180,'Score Data Entry'!$L:$M,2,FALSE),"")</f>
        <v/>
      </c>
      <c r="U180" s="86" t="str">
        <f>IFERROR(VLOOKUP(U$1&amp;$B180,'Score Data Entry'!$L:$M,2,FALSE),"")</f>
        <v/>
      </c>
      <c r="V180" s="86" t="str">
        <f>IFERROR(VLOOKUP(V$1&amp;$B180,'Score Data Entry'!$L:$M,2,FALSE),"")</f>
        <v/>
      </c>
      <c r="W180" s="86" t="str">
        <f>IFERROR(VLOOKUP(W$1&amp;$B180,'Score Data Entry'!$L:$M,2,FALSE),"")</f>
        <v/>
      </c>
      <c r="X180" s="86" t="str">
        <f>IFERROR(VLOOKUP(X$1&amp;$B180,'Score Data Entry'!$L:$M,2,FALSE),"")</f>
        <v/>
      </c>
      <c r="Y180" s="86" t="str">
        <f>IFERROR(VLOOKUP(Y$1&amp;$B180,'Score Data Entry'!$L:$M,2,FALSE),"")</f>
        <v/>
      </c>
      <c r="Z180" s="86" t="str">
        <f>IFERROR(VLOOKUP(Z$1&amp;$B180,'Score Data Entry'!$L:$M,2,FALSE),"")</f>
        <v/>
      </c>
      <c r="AA180" s="86" t="str">
        <f>IFERROR(VLOOKUP(AA$1&amp;$B180,'Score Data Entry'!$L:$M,2,FALSE),"")</f>
        <v/>
      </c>
      <c r="AB180" s="86" t="str">
        <f>IFERROR(VLOOKUP(AB$1&amp;$B180,'Score Data Entry'!$L:$M,2,FALSE),"")</f>
        <v/>
      </c>
      <c r="AC180" s="86" t="str">
        <f>IFERROR(VLOOKUP(AC$1&amp;$B180,'Score Data Entry'!$L:$M,2,FALSE),"")</f>
        <v/>
      </c>
      <c r="AD180" s="86" t="str">
        <f>IFERROR(VLOOKUP(AD$1&amp;$B180,'Score Data Entry'!$L:$M,2,FALSE),"")</f>
        <v/>
      </c>
      <c r="AE180" s="86" t="str">
        <f>IFERROR(VLOOKUP(AE$1&amp;$B180,'Score Data Entry'!$L:$M,2,FALSE),"")</f>
        <v/>
      </c>
      <c r="AF180" s="86" t="str">
        <f>IFERROR(VLOOKUP(AF$1&amp;$B180,'Score Data Entry'!$L:$M,2,FALSE),"")</f>
        <v/>
      </c>
      <c r="AG180" s="86" t="str">
        <f>IFERROR(VLOOKUP(AG$1&amp;$B180,'Score Data Entry'!$L:$M,2,FALSE),"")</f>
        <v/>
      </c>
      <c r="AH180" s="86" t="str">
        <f>IFERROR(VLOOKUP(AH$1&amp;$B180,'Score Data Entry'!$L:$M,2,FALSE),"")</f>
        <v/>
      </c>
      <c r="AI180" s="83">
        <v>0</v>
      </c>
      <c r="AJ180" s="83">
        <v>0</v>
      </c>
      <c r="AK180" s="83">
        <v>0</v>
      </c>
      <c r="AL180" s="83">
        <v>0</v>
      </c>
      <c r="AM180" s="83">
        <v>0</v>
      </c>
      <c r="AN180" s="83">
        <v>0</v>
      </c>
      <c r="AO180" s="83">
        <v>0</v>
      </c>
      <c r="AP180" s="83">
        <v>0</v>
      </c>
      <c r="AQ180" s="84">
        <f t="shared" si="10"/>
        <v>0</v>
      </c>
      <c r="AR180" s="85">
        <f t="shared" si="11"/>
        <v>0</v>
      </c>
    </row>
    <row r="181" spans="1:44" ht="15.6" x14ac:dyDescent="0.3">
      <c r="A181" s="91" t="s">
        <v>247</v>
      </c>
      <c r="B181" s="93" t="s">
        <v>536</v>
      </c>
      <c r="C181" s="86" t="str">
        <f>IFERROR(VLOOKUP(C$1&amp;$B181,'Score Data Entry'!$L:$M,2,FALSE),"")</f>
        <v/>
      </c>
      <c r="D181" s="86" t="str">
        <f>IFERROR(VLOOKUP(D$1&amp;$B181,'Score Data Entry'!$L:$M,2,FALSE),"")</f>
        <v/>
      </c>
      <c r="E181" s="86" t="str">
        <f>IFERROR(VLOOKUP(E$1&amp;$B181,'Score Data Entry'!$L:$M,2,FALSE),"")</f>
        <v/>
      </c>
      <c r="F181" s="86" t="str">
        <f>IFERROR(VLOOKUP(F$1&amp;$B181,'Score Data Entry'!$L:$M,2,FALSE),"")</f>
        <v/>
      </c>
      <c r="G181" s="86" t="str">
        <f>IFERROR(VLOOKUP(G$1&amp;$B181,'Score Data Entry'!$L:$M,2,FALSE),"")</f>
        <v/>
      </c>
      <c r="H181" s="86" t="str">
        <f>IFERROR(VLOOKUP(H$1&amp;$B181,'Score Data Entry'!$L:$M,2,FALSE),"")</f>
        <v/>
      </c>
      <c r="I181" s="86" t="str">
        <f>IFERROR(VLOOKUP(I$1&amp;$B181,'Score Data Entry'!$L:$M,2,FALSE),"")</f>
        <v/>
      </c>
      <c r="J181" s="86" t="str">
        <f>IFERROR(VLOOKUP(J$1&amp;$B181,'Score Data Entry'!$L:$M,2,FALSE),"")</f>
        <v/>
      </c>
      <c r="K181" s="86" t="str">
        <f>IFERROR(VLOOKUP(K$1&amp;$B181,'Score Data Entry'!$L:$M,2,FALSE),"")</f>
        <v/>
      </c>
      <c r="L181" s="86" t="str">
        <f>IFERROR(VLOOKUP(L$1&amp;$B181,'Score Data Entry'!$L:$M,2,FALSE),"")</f>
        <v/>
      </c>
      <c r="M181" s="86" t="str">
        <f>IFERROR(VLOOKUP(M$1&amp;$B181,'Score Data Entry'!$L:$M,2,FALSE),"")</f>
        <v/>
      </c>
      <c r="N181" s="86" t="str">
        <f>IFERROR(VLOOKUP(N$1&amp;$B181,'Score Data Entry'!$L:$M,2,FALSE),"")</f>
        <v/>
      </c>
      <c r="O181" s="86" t="str">
        <f>IFERROR(VLOOKUP(O$1&amp;$B181,'Score Data Entry'!$L:$M,2,FALSE),"")</f>
        <v/>
      </c>
      <c r="P181" s="86" t="str">
        <f>IFERROR(VLOOKUP(P$1&amp;$B181,'Score Data Entry'!$L:$M,2,FALSE),"")</f>
        <v/>
      </c>
      <c r="Q181" s="86" t="str">
        <f>IFERROR(VLOOKUP(Q$1&amp;$B181,'Score Data Entry'!$L:$M,2,FALSE),"")</f>
        <v/>
      </c>
      <c r="R181" s="86" t="str">
        <f>IFERROR(VLOOKUP(R$1&amp;$B181,'Score Data Entry'!$L:$M,2,FALSE),"")</f>
        <v/>
      </c>
      <c r="S181" s="86" t="str">
        <f>IFERROR(VLOOKUP(S$1&amp;$B181,'Score Data Entry'!$L:$M,2,FALSE),"")</f>
        <v/>
      </c>
      <c r="T181" s="86" t="str">
        <f>IFERROR(VLOOKUP(T$1&amp;$B181,'Score Data Entry'!$L:$M,2,FALSE),"")</f>
        <v/>
      </c>
      <c r="U181" s="86" t="str">
        <f>IFERROR(VLOOKUP(U$1&amp;$B181,'Score Data Entry'!$L:$M,2,FALSE),"")</f>
        <v/>
      </c>
      <c r="V181" s="86" t="str">
        <f>IFERROR(VLOOKUP(V$1&amp;$B181,'Score Data Entry'!$L:$M,2,FALSE),"")</f>
        <v/>
      </c>
      <c r="W181" s="86" t="str">
        <f>IFERROR(VLOOKUP(W$1&amp;$B181,'Score Data Entry'!$L:$M,2,FALSE),"")</f>
        <v/>
      </c>
      <c r="X181" s="86" t="str">
        <f>IFERROR(VLOOKUP(X$1&amp;$B181,'Score Data Entry'!$L:$M,2,FALSE),"")</f>
        <v/>
      </c>
      <c r="Y181" s="86" t="str">
        <f>IFERROR(VLOOKUP(Y$1&amp;$B181,'Score Data Entry'!$L:$M,2,FALSE),"")</f>
        <v/>
      </c>
      <c r="Z181" s="86" t="str">
        <f>IFERROR(VLOOKUP(Z$1&amp;$B181,'Score Data Entry'!$L:$M,2,FALSE),"")</f>
        <v/>
      </c>
      <c r="AA181" s="86" t="str">
        <f>IFERROR(VLOOKUP(AA$1&amp;$B181,'Score Data Entry'!$L:$M,2,FALSE),"")</f>
        <v/>
      </c>
      <c r="AB181" s="86" t="str">
        <f>IFERROR(VLOOKUP(AB$1&amp;$B181,'Score Data Entry'!$L:$M,2,FALSE),"")</f>
        <v/>
      </c>
      <c r="AC181" s="86" t="str">
        <f>IFERROR(VLOOKUP(AC$1&amp;$B181,'Score Data Entry'!$L:$M,2,FALSE),"")</f>
        <v/>
      </c>
      <c r="AD181" s="86" t="str">
        <f>IFERROR(VLOOKUP(AD$1&amp;$B181,'Score Data Entry'!$L:$M,2,FALSE),"")</f>
        <v/>
      </c>
      <c r="AE181" s="86" t="str">
        <f>IFERROR(VLOOKUP(AE$1&amp;$B181,'Score Data Entry'!$L:$M,2,FALSE),"")</f>
        <v/>
      </c>
      <c r="AF181" s="86" t="str">
        <f>IFERROR(VLOOKUP(AF$1&amp;$B181,'Score Data Entry'!$L:$M,2,FALSE),"")</f>
        <v/>
      </c>
      <c r="AG181" s="86" t="str">
        <f>IFERROR(VLOOKUP(AG$1&amp;$B181,'Score Data Entry'!$L:$M,2,FALSE),"")</f>
        <v/>
      </c>
      <c r="AH181" s="86" t="str">
        <f>IFERROR(VLOOKUP(AH$1&amp;$B181,'Score Data Entry'!$L:$M,2,FALSE),"")</f>
        <v/>
      </c>
      <c r="AI181" s="83">
        <v>0</v>
      </c>
      <c r="AJ181" s="83">
        <v>0</v>
      </c>
      <c r="AK181" s="83">
        <v>0</v>
      </c>
      <c r="AL181" s="83">
        <v>0</v>
      </c>
      <c r="AM181" s="83">
        <v>0</v>
      </c>
      <c r="AN181" s="83">
        <v>0</v>
      </c>
      <c r="AO181" s="83">
        <v>0</v>
      </c>
      <c r="AP181" s="83">
        <v>0</v>
      </c>
      <c r="AQ181" s="84">
        <f t="shared" si="10"/>
        <v>0</v>
      </c>
      <c r="AR181" s="85">
        <f t="shared" si="11"/>
        <v>0</v>
      </c>
    </row>
    <row r="182" spans="1:44" ht="15.6" x14ac:dyDescent="0.3">
      <c r="A182" s="91" t="s">
        <v>387</v>
      </c>
      <c r="B182" s="93" t="s">
        <v>537</v>
      </c>
      <c r="C182" s="86" t="str">
        <f>IFERROR(VLOOKUP(C$1&amp;$B182,'Score Data Entry'!$L:$M,2,FALSE),"")</f>
        <v/>
      </c>
      <c r="D182" s="86" t="str">
        <f>IFERROR(VLOOKUP(D$1&amp;$B182,'Score Data Entry'!$L:$M,2,FALSE),"")</f>
        <v/>
      </c>
      <c r="E182" s="86" t="str">
        <f>IFERROR(VLOOKUP(E$1&amp;$B182,'Score Data Entry'!$L:$M,2,FALSE),"")</f>
        <v/>
      </c>
      <c r="F182" s="86" t="str">
        <f>IFERROR(VLOOKUP(F$1&amp;$B182,'Score Data Entry'!$L:$M,2,FALSE),"")</f>
        <v/>
      </c>
      <c r="G182" s="86" t="str">
        <f>IFERROR(VLOOKUP(G$1&amp;$B182,'Score Data Entry'!$L:$M,2,FALSE),"")</f>
        <v/>
      </c>
      <c r="H182" s="86" t="str">
        <f>IFERROR(VLOOKUP(H$1&amp;$B182,'Score Data Entry'!$L:$M,2,FALSE),"")</f>
        <v/>
      </c>
      <c r="I182" s="86" t="str">
        <f>IFERROR(VLOOKUP(I$1&amp;$B182,'Score Data Entry'!$L:$M,2,FALSE),"")</f>
        <v/>
      </c>
      <c r="J182" s="86" t="str">
        <f>IFERROR(VLOOKUP(J$1&amp;$B182,'Score Data Entry'!$L:$M,2,FALSE),"")</f>
        <v/>
      </c>
      <c r="K182" s="86" t="str">
        <f>IFERROR(VLOOKUP(K$1&amp;$B182,'Score Data Entry'!$L:$M,2,FALSE),"")</f>
        <v/>
      </c>
      <c r="L182" s="86" t="str">
        <f>IFERROR(VLOOKUP(L$1&amp;$B182,'Score Data Entry'!$L:$M,2,FALSE),"")</f>
        <v/>
      </c>
      <c r="M182" s="86" t="str">
        <f>IFERROR(VLOOKUP(M$1&amp;$B182,'Score Data Entry'!$L:$M,2,FALSE),"")</f>
        <v/>
      </c>
      <c r="N182" s="86" t="str">
        <f>IFERROR(VLOOKUP(N$1&amp;$B182,'Score Data Entry'!$L:$M,2,FALSE),"")</f>
        <v/>
      </c>
      <c r="O182" s="86" t="str">
        <f>IFERROR(VLOOKUP(O$1&amp;$B182,'Score Data Entry'!$L:$M,2,FALSE),"")</f>
        <v/>
      </c>
      <c r="P182" s="86" t="str">
        <f>IFERROR(VLOOKUP(P$1&amp;$B182,'Score Data Entry'!$L:$M,2,FALSE),"")</f>
        <v/>
      </c>
      <c r="Q182" s="86" t="str">
        <f>IFERROR(VLOOKUP(Q$1&amp;$B182,'Score Data Entry'!$L:$M,2,FALSE),"")</f>
        <v/>
      </c>
      <c r="R182" s="86" t="str">
        <f>IFERROR(VLOOKUP(R$1&amp;$B182,'Score Data Entry'!$L:$M,2,FALSE),"")</f>
        <v/>
      </c>
      <c r="S182" s="86" t="str">
        <f>IFERROR(VLOOKUP(S$1&amp;$B182,'Score Data Entry'!$L:$M,2,FALSE),"")</f>
        <v/>
      </c>
      <c r="T182" s="86" t="str">
        <f>IFERROR(VLOOKUP(T$1&amp;$B182,'Score Data Entry'!$L:$M,2,FALSE),"")</f>
        <v/>
      </c>
      <c r="U182" s="86" t="str">
        <f>IFERROR(VLOOKUP(U$1&amp;$B182,'Score Data Entry'!$L:$M,2,FALSE),"")</f>
        <v/>
      </c>
      <c r="V182" s="86" t="str">
        <f>IFERROR(VLOOKUP(V$1&amp;$B182,'Score Data Entry'!$L:$M,2,FALSE),"")</f>
        <v/>
      </c>
      <c r="W182" s="86" t="str">
        <f>IFERROR(VLOOKUP(W$1&amp;$B182,'Score Data Entry'!$L:$M,2,FALSE),"")</f>
        <v/>
      </c>
      <c r="X182" s="86" t="str">
        <f>IFERROR(VLOOKUP(X$1&amp;$B182,'Score Data Entry'!$L:$M,2,FALSE),"")</f>
        <v/>
      </c>
      <c r="Y182" s="86" t="str">
        <f>IFERROR(VLOOKUP(Y$1&amp;$B182,'Score Data Entry'!$L:$M,2,FALSE),"")</f>
        <v/>
      </c>
      <c r="Z182" s="86" t="str">
        <f>IFERROR(VLOOKUP(Z$1&amp;$B182,'Score Data Entry'!$L:$M,2,FALSE),"")</f>
        <v/>
      </c>
      <c r="AA182" s="86" t="str">
        <f>IFERROR(VLOOKUP(AA$1&amp;$B182,'Score Data Entry'!$L:$M,2,FALSE),"")</f>
        <v/>
      </c>
      <c r="AB182" s="86" t="str">
        <f>IFERROR(VLOOKUP(AB$1&amp;$B182,'Score Data Entry'!$L:$M,2,FALSE),"")</f>
        <v/>
      </c>
      <c r="AC182" s="86" t="str">
        <f>IFERROR(VLOOKUP(AC$1&amp;$B182,'Score Data Entry'!$L:$M,2,FALSE),"")</f>
        <v/>
      </c>
      <c r="AD182" s="86" t="str">
        <f>IFERROR(VLOOKUP(AD$1&amp;$B182,'Score Data Entry'!$L:$M,2,FALSE),"")</f>
        <v/>
      </c>
      <c r="AE182" s="86" t="str">
        <f>IFERROR(VLOOKUP(AE$1&amp;$B182,'Score Data Entry'!$L:$M,2,FALSE),"")</f>
        <v/>
      </c>
      <c r="AF182" s="86" t="str">
        <f>IFERROR(VLOOKUP(AF$1&amp;$B182,'Score Data Entry'!$L:$M,2,FALSE),"")</f>
        <v/>
      </c>
      <c r="AG182" s="86" t="str">
        <f>IFERROR(VLOOKUP(AG$1&amp;$B182,'Score Data Entry'!$L:$M,2,FALSE),"")</f>
        <v/>
      </c>
      <c r="AH182" s="86" t="str">
        <f>IFERROR(VLOOKUP(AH$1&amp;$B182,'Score Data Entry'!$L:$M,2,FALSE),"")</f>
        <v/>
      </c>
      <c r="AI182" s="83">
        <v>0</v>
      </c>
      <c r="AJ182" s="83">
        <v>0</v>
      </c>
      <c r="AK182" s="83">
        <v>0</v>
      </c>
      <c r="AL182" s="83">
        <v>0</v>
      </c>
      <c r="AM182" s="83">
        <v>0</v>
      </c>
      <c r="AN182" s="83">
        <v>0</v>
      </c>
      <c r="AO182" s="83">
        <v>0</v>
      </c>
      <c r="AP182" s="83">
        <v>0</v>
      </c>
      <c r="AQ182" s="84">
        <f t="shared" si="10"/>
        <v>0</v>
      </c>
      <c r="AR182" s="85">
        <f t="shared" si="11"/>
        <v>0</v>
      </c>
    </row>
    <row r="183" spans="1:44" ht="15.6" x14ac:dyDescent="0.3">
      <c r="A183" s="91" t="s">
        <v>390</v>
      </c>
      <c r="B183" s="93" t="s">
        <v>541</v>
      </c>
      <c r="C183" s="86" t="str">
        <f>IFERROR(VLOOKUP(C$1&amp;$B183,'Score Data Entry'!$L:$M,2,FALSE),"")</f>
        <v/>
      </c>
      <c r="D183" s="86" t="str">
        <f>IFERROR(VLOOKUP(D$1&amp;$B183,'Score Data Entry'!$L:$M,2,FALSE),"")</f>
        <v/>
      </c>
      <c r="E183" s="86" t="str">
        <f>IFERROR(VLOOKUP(E$1&amp;$B183,'Score Data Entry'!$L:$M,2,FALSE),"")</f>
        <v/>
      </c>
      <c r="F183" s="86" t="str">
        <f>IFERROR(VLOOKUP(F$1&amp;$B183,'Score Data Entry'!$L:$M,2,FALSE),"")</f>
        <v/>
      </c>
      <c r="G183" s="86" t="str">
        <f>IFERROR(VLOOKUP(G$1&amp;$B183,'Score Data Entry'!$L:$M,2,FALSE),"")</f>
        <v/>
      </c>
      <c r="H183" s="86" t="str">
        <f>IFERROR(VLOOKUP(H$1&amp;$B183,'Score Data Entry'!$L:$M,2,FALSE),"")</f>
        <v/>
      </c>
      <c r="I183" s="86" t="str">
        <f>IFERROR(VLOOKUP(I$1&amp;$B183,'Score Data Entry'!$L:$M,2,FALSE),"")</f>
        <v/>
      </c>
      <c r="J183" s="86" t="str">
        <f>IFERROR(VLOOKUP(J$1&amp;$B183,'Score Data Entry'!$L:$M,2,FALSE),"")</f>
        <v/>
      </c>
      <c r="K183" s="86" t="str">
        <f>IFERROR(VLOOKUP(K$1&amp;$B183,'Score Data Entry'!$L:$M,2,FALSE),"")</f>
        <v/>
      </c>
      <c r="L183" s="86" t="str">
        <f>IFERROR(VLOOKUP(L$1&amp;$B183,'Score Data Entry'!$L:$M,2,FALSE),"")</f>
        <v/>
      </c>
      <c r="M183" s="86" t="str">
        <f>IFERROR(VLOOKUP(M$1&amp;$B183,'Score Data Entry'!$L:$M,2,FALSE),"")</f>
        <v/>
      </c>
      <c r="N183" s="86" t="str">
        <f>IFERROR(VLOOKUP(N$1&amp;$B183,'Score Data Entry'!$L:$M,2,FALSE),"")</f>
        <v/>
      </c>
      <c r="O183" s="86" t="str">
        <f>IFERROR(VLOOKUP(O$1&amp;$B183,'Score Data Entry'!$L:$M,2,FALSE),"")</f>
        <v/>
      </c>
      <c r="P183" s="86" t="str">
        <f>IFERROR(VLOOKUP(P$1&amp;$B183,'Score Data Entry'!$L:$M,2,FALSE),"")</f>
        <v/>
      </c>
      <c r="Q183" s="86" t="str">
        <f>IFERROR(VLOOKUP(Q$1&amp;$B183,'Score Data Entry'!$L:$M,2,FALSE),"")</f>
        <v/>
      </c>
      <c r="R183" s="86" t="str">
        <f>IFERROR(VLOOKUP(R$1&amp;$B183,'Score Data Entry'!$L:$M,2,FALSE),"")</f>
        <v/>
      </c>
      <c r="S183" s="86" t="str">
        <f>IFERROR(VLOOKUP(S$1&amp;$B183,'Score Data Entry'!$L:$M,2,FALSE),"")</f>
        <v/>
      </c>
      <c r="T183" s="86" t="str">
        <f>IFERROR(VLOOKUP(T$1&amp;$B183,'Score Data Entry'!$L:$M,2,FALSE),"")</f>
        <v/>
      </c>
      <c r="U183" s="86" t="str">
        <f>IFERROR(VLOOKUP(U$1&amp;$B183,'Score Data Entry'!$L:$M,2,FALSE),"")</f>
        <v/>
      </c>
      <c r="V183" s="86" t="str">
        <f>IFERROR(VLOOKUP(V$1&amp;$B183,'Score Data Entry'!$L:$M,2,FALSE),"")</f>
        <v/>
      </c>
      <c r="W183" s="86" t="str">
        <f>IFERROR(VLOOKUP(W$1&amp;$B183,'Score Data Entry'!$L:$M,2,FALSE),"")</f>
        <v/>
      </c>
      <c r="X183" s="86" t="str">
        <f>IFERROR(VLOOKUP(X$1&amp;$B183,'Score Data Entry'!$L:$M,2,FALSE),"")</f>
        <v/>
      </c>
      <c r="Y183" s="86" t="str">
        <f>IFERROR(VLOOKUP(Y$1&amp;$B183,'Score Data Entry'!$L:$M,2,FALSE),"")</f>
        <v/>
      </c>
      <c r="Z183" s="86" t="str">
        <f>IFERROR(VLOOKUP(Z$1&amp;$B183,'Score Data Entry'!$L:$M,2,FALSE),"")</f>
        <v/>
      </c>
      <c r="AA183" s="86" t="str">
        <f>IFERROR(VLOOKUP(AA$1&amp;$B183,'Score Data Entry'!$L:$M,2,FALSE),"")</f>
        <v/>
      </c>
      <c r="AB183" s="86" t="str">
        <f>IFERROR(VLOOKUP(AB$1&amp;$B183,'Score Data Entry'!$L:$M,2,FALSE),"")</f>
        <v/>
      </c>
      <c r="AC183" s="86" t="str">
        <f>IFERROR(VLOOKUP(AC$1&amp;$B183,'Score Data Entry'!$L:$M,2,FALSE),"")</f>
        <v/>
      </c>
      <c r="AD183" s="86" t="str">
        <f>IFERROR(VLOOKUP(AD$1&amp;$B183,'Score Data Entry'!$L:$M,2,FALSE),"")</f>
        <v/>
      </c>
      <c r="AE183" s="86" t="str">
        <f>IFERROR(VLOOKUP(AE$1&amp;$B183,'Score Data Entry'!$L:$M,2,FALSE),"")</f>
        <v/>
      </c>
      <c r="AF183" s="86" t="str">
        <f>IFERROR(VLOOKUP(AF$1&amp;$B183,'Score Data Entry'!$L:$M,2,FALSE),"")</f>
        <v/>
      </c>
      <c r="AG183" s="86" t="str">
        <f>IFERROR(VLOOKUP(AG$1&amp;$B183,'Score Data Entry'!$L:$M,2,FALSE),"")</f>
        <v/>
      </c>
      <c r="AH183" s="86" t="str">
        <f>IFERROR(VLOOKUP(AH$1&amp;$B183,'Score Data Entry'!$L:$M,2,FALSE),"")</f>
        <v/>
      </c>
      <c r="AI183" s="83">
        <v>0</v>
      </c>
      <c r="AJ183" s="83">
        <v>0</v>
      </c>
      <c r="AK183" s="83">
        <v>0</v>
      </c>
      <c r="AL183" s="83">
        <v>0</v>
      </c>
      <c r="AM183" s="83">
        <v>0</v>
      </c>
      <c r="AN183" s="83">
        <v>0</v>
      </c>
      <c r="AO183" s="83">
        <v>0</v>
      </c>
      <c r="AP183" s="83">
        <v>0</v>
      </c>
      <c r="AQ183" s="84">
        <f t="shared" si="10"/>
        <v>0</v>
      </c>
      <c r="AR183" s="85">
        <f t="shared" si="11"/>
        <v>0</v>
      </c>
    </row>
    <row r="184" spans="1:44" ht="15.6" x14ac:dyDescent="0.3">
      <c r="A184" s="91" t="s">
        <v>391</v>
      </c>
      <c r="B184" s="93" t="s">
        <v>542</v>
      </c>
      <c r="C184" s="86" t="str">
        <f>IFERROR(VLOOKUP(C$1&amp;$B184,'Score Data Entry'!$L:$M,2,FALSE),"")</f>
        <v/>
      </c>
      <c r="D184" s="86" t="str">
        <f>IFERROR(VLOOKUP(D$1&amp;$B184,'Score Data Entry'!$L:$M,2,FALSE),"")</f>
        <v/>
      </c>
      <c r="E184" s="86" t="str">
        <f>IFERROR(VLOOKUP(E$1&amp;$B184,'Score Data Entry'!$L:$M,2,FALSE),"")</f>
        <v/>
      </c>
      <c r="F184" s="86" t="str">
        <f>IFERROR(VLOOKUP(F$1&amp;$B184,'Score Data Entry'!$L:$M,2,FALSE),"")</f>
        <v/>
      </c>
      <c r="G184" s="86" t="str">
        <f>IFERROR(VLOOKUP(G$1&amp;$B184,'Score Data Entry'!$L:$M,2,FALSE),"")</f>
        <v/>
      </c>
      <c r="H184" s="86" t="str">
        <f>IFERROR(VLOOKUP(H$1&amp;$B184,'Score Data Entry'!$L:$M,2,FALSE),"")</f>
        <v/>
      </c>
      <c r="I184" s="86" t="str">
        <f>IFERROR(VLOOKUP(I$1&amp;$B184,'Score Data Entry'!$L:$M,2,FALSE),"")</f>
        <v/>
      </c>
      <c r="J184" s="86" t="str">
        <f>IFERROR(VLOOKUP(J$1&amp;$B184,'Score Data Entry'!$L:$M,2,FALSE),"")</f>
        <v/>
      </c>
      <c r="K184" s="86" t="str">
        <f>IFERROR(VLOOKUP(K$1&amp;$B184,'Score Data Entry'!$L:$M,2,FALSE),"")</f>
        <v/>
      </c>
      <c r="L184" s="86" t="str">
        <f>IFERROR(VLOOKUP(L$1&amp;$B184,'Score Data Entry'!$L:$M,2,FALSE),"")</f>
        <v/>
      </c>
      <c r="M184" s="86" t="str">
        <f>IFERROR(VLOOKUP(M$1&amp;$B184,'Score Data Entry'!$L:$M,2,FALSE),"")</f>
        <v/>
      </c>
      <c r="N184" s="86" t="str">
        <f>IFERROR(VLOOKUP(N$1&amp;$B184,'Score Data Entry'!$L:$M,2,FALSE),"")</f>
        <v/>
      </c>
      <c r="O184" s="86" t="str">
        <f>IFERROR(VLOOKUP(O$1&amp;$B184,'Score Data Entry'!$L:$M,2,FALSE),"")</f>
        <v/>
      </c>
      <c r="P184" s="86" t="str">
        <f>IFERROR(VLOOKUP(P$1&amp;$B184,'Score Data Entry'!$L:$M,2,FALSE),"")</f>
        <v/>
      </c>
      <c r="Q184" s="86" t="str">
        <f>IFERROR(VLOOKUP(Q$1&amp;$B184,'Score Data Entry'!$L:$M,2,FALSE),"")</f>
        <v/>
      </c>
      <c r="R184" s="86" t="str">
        <f>IFERROR(VLOOKUP(R$1&amp;$B184,'Score Data Entry'!$L:$M,2,FALSE),"")</f>
        <v/>
      </c>
      <c r="S184" s="86" t="str">
        <f>IFERROR(VLOOKUP(S$1&amp;$B184,'Score Data Entry'!$L:$M,2,FALSE),"")</f>
        <v/>
      </c>
      <c r="T184" s="86" t="str">
        <f>IFERROR(VLOOKUP(T$1&amp;$B184,'Score Data Entry'!$L:$M,2,FALSE),"")</f>
        <v/>
      </c>
      <c r="U184" s="86" t="str">
        <f>IFERROR(VLOOKUP(U$1&amp;$B184,'Score Data Entry'!$L:$M,2,FALSE),"")</f>
        <v/>
      </c>
      <c r="V184" s="86" t="str">
        <f>IFERROR(VLOOKUP(V$1&amp;$B184,'Score Data Entry'!$L:$M,2,FALSE),"")</f>
        <v/>
      </c>
      <c r="W184" s="86" t="str">
        <f>IFERROR(VLOOKUP(W$1&amp;$B184,'Score Data Entry'!$L:$M,2,FALSE),"")</f>
        <v/>
      </c>
      <c r="X184" s="86" t="str">
        <f>IFERROR(VLOOKUP(X$1&amp;$B184,'Score Data Entry'!$L:$M,2,FALSE),"")</f>
        <v/>
      </c>
      <c r="Y184" s="86" t="str">
        <f>IFERROR(VLOOKUP(Y$1&amp;$B184,'Score Data Entry'!$L:$M,2,FALSE),"")</f>
        <v/>
      </c>
      <c r="Z184" s="86" t="str">
        <f>IFERROR(VLOOKUP(Z$1&amp;$B184,'Score Data Entry'!$L:$M,2,FALSE),"")</f>
        <v/>
      </c>
      <c r="AA184" s="86" t="str">
        <f>IFERROR(VLOOKUP(AA$1&amp;$B184,'Score Data Entry'!$L:$M,2,FALSE),"")</f>
        <v/>
      </c>
      <c r="AB184" s="86" t="str">
        <f>IFERROR(VLOOKUP(AB$1&amp;$B184,'Score Data Entry'!$L:$M,2,FALSE),"")</f>
        <v/>
      </c>
      <c r="AC184" s="86" t="str">
        <f>IFERROR(VLOOKUP(AC$1&amp;$B184,'Score Data Entry'!$L:$M,2,FALSE),"")</f>
        <v/>
      </c>
      <c r="AD184" s="86" t="str">
        <f>IFERROR(VLOOKUP(AD$1&amp;$B184,'Score Data Entry'!$L:$M,2,FALSE),"")</f>
        <v/>
      </c>
      <c r="AE184" s="86" t="str">
        <f>IFERROR(VLOOKUP(AE$1&amp;$B184,'Score Data Entry'!$L:$M,2,FALSE),"")</f>
        <v/>
      </c>
      <c r="AF184" s="86" t="str">
        <f>IFERROR(VLOOKUP(AF$1&amp;$B184,'Score Data Entry'!$L:$M,2,FALSE),"")</f>
        <v/>
      </c>
      <c r="AG184" s="86" t="str">
        <f>IFERROR(VLOOKUP(AG$1&amp;$B184,'Score Data Entry'!$L:$M,2,FALSE),"")</f>
        <v/>
      </c>
      <c r="AH184" s="86" t="str">
        <f>IFERROR(VLOOKUP(AH$1&amp;$B184,'Score Data Entry'!$L:$M,2,FALSE),"")</f>
        <v/>
      </c>
      <c r="AI184" s="83">
        <v>0</v>
      </c>
      <c r="AJ184" s="83">
        <v>0</v>
      </c>
      <c r="AK184" s="83">
        <v>0</v>
      </c>
      <c r="AL184" s="83">
        <v>0</v>
      </c>
      <c r="AM184" s="83">
        <v>0</v>
      </c>
      <c r="AN184" s="83">
        <v>0</v>
      </c>
      <c r="AO184" s="83">
        <v>0</v>
      </c>
      <c r="AP184" s="83">
        <v>0</v>
      </c>
      <c r="AQ184" s="84">
        <f t="shared" si="10"/>
        <v>0</v>
      </c>
      <c r="AR184" s="85">
        <f t="shared" si="11"/>
        <v>0</v>
      </c>
    </row>
    <row r="185" spans="1:44" ht="15.6" x14ac:dyDescent="0.3">
      <c r="A185" s="91" t="s">
        <v>393</v>
      </c>
      <c r="B185" s="93" t="s">
        <v>545</v>
      </c>
      <c r="C185" s="86" t="str">
        <f>IFERROR(VLOOKUP(C$1&amp;$B185,'Score Data Entry'!$L:$M,2,FALSE),"")</f>
        <v/>
      </c>
      <c r="D185" s="86" t="str">
        <f>IFERROR(VLOOKUP(D$1&amp;$B185,'Score Data Entry'!$L:$M,2,FALSE),"")</f>
        <v/>
      </c>
      <c r="E185" s="86" t="str">
        <f>IFERROR(VLOOKUP(E$1&amp;$B185,'Score Data Entry'!$L:$M,2,FALSE),"")</f>
        <v/>
      </c>
      <c r="F185" s="86" t="str">
        <f>IFERROR(VLOOKUP(F$1&amp;$B185,'Score Data Entry'!$L:$M,2,FALSE),"")</f>
        <v/>
      </c>
      <c r="G185" s="86" t="str">
        <f>IFERROR(VLOOKUP(G$1&amp;$B185,'Score Data Entry'!$L:$M,2,FALSE),"")</f>
        <v/>
      </c>
      <c r="H185" s="86" t="str">
        <f>IFERROR(VLOOKUP(H$1&amp;$B185,'Score Data Entry'!$L:$M,2,FALSE),"")</f>
        <v/>
      </c>
      <c r="I185" s="86" t="str">
        <f>IFERROR(VLOOKUP(I$1&amp;$B185,'Score Data Entry'!$L:$M,2,FALSE),"")</f>
        <v/>
      </c>
      <c r="J185" s="86" t="str">
        <f>IFERROR(VLOOKUP(J$1&amp;$B185,'Score Data Entry'!$L:$M,2,FALSE),"")</f>
        <v/>
      </c>
      <c r="K185" s="86" t="str">
        <f>IFERROR(VLOOKUP(K$1&amp;$B185,'Score Data Entry'!$L:$M,2,FALSE),"")</f>
        <v/>
      </c>
      <c r="L185" s="86" t="str">
        <f>IFERROR(VLOOKUP(L$1&amp;$B185,'Score Data Entry'!$L:$M,2,FALSE),"")</f>
        <v/>
      </c>
      <c r="M185" s="86" t="str">
        <f>IFERROR(VLOOKUP(M$1&amp;$B185,'Score Data Entry'!$L:$M,2,FALSE),"")</f>
        <v/>
      </c>
      <c r="N185" s="86" t="str">
        <f>IFERROR(VLOOKUP(N$1&amp;$B185,'Score Data Entry'!$L:$M,2,FALSE),"")</f>
        <v/>
      </c>
      <c r="O185" s="86" t="str">
        <f>IFERROR(VLOOKUP(O$1&amp;$B185,'Score Data Entry'!$L:$M,2,FALSE),"")</f>
        <v/>
      </c>
      <c r="P185" s="86" t="str">
        <f>IFERROR(VLOOKUP(P$1&amp;$B185,'Score Data Entry'!$L:$M,2,FALSE),"")</f>
        <v/>
      </c>
      <c r="Q185" s="86" t="str">
        <f>IFERROR(VLOOKUP(Q$1&amp;$B185,'Score Data Entry'!$L:$M,2,FALSE),"")</f>
        <v/>
      </c>
      <c r="R185" s="86" t="str">
        <f>IFERROR(VLOOKUP(R$1&amp;$B185,'Score Data Entry'!$L:$M,2,FALSE),"")</f>
        <v/>
      </c>
      <c r="S185" s="86" t="str">
        <f>IFERROR(VLOOKUP(S$1&amp;$B185,'Score Data Entry'!$L:$M,2,FALSE),"")</f>
        <v/>
      </c>
      <c r="T185" s="86" t="str">
        <f>IFERROR(VLOOKUP(T$1&amp;$B185,'Score Data Entry'!$L:$M,2,FALSE),"")</f>
        <v/>
      </c>
      <c r="U185" s="86" t="str">
        <f>IFERROR(VLOOKUP(U$1&amp;$B185,'Score Data Entry'!$L:$M,2,FALSE),"")</f>
        <v/>
      </c>
      <c r="V185" s="86" t="str">
        <f>IFERROR(VLOOKUP(V$1&amp;$B185,'Score Data Entry'!$L:$M,2,FALSE),"")</f>
        <v/>
      </c>
      <c r="W185" s="86" t="str">
        <f>IFERROR(VLOOKUP(W$1&amp;$B185,'Score Data Entry'!$L:$M,2,FALSE),"")</f>
        <v/>
      </c>
      <c r="X185" s="86" t="str">
        <f>IFERROR(VLOOKUP(X$1&amp;$B185,'Score Data Entry'!$L:$M,2,FALSE),"")</f>
        <v/>
      </c>
      <c r="Y185" s="86" t="str">
        <f>IFERROR(VLOOKUP(Y$1&amp;$B185,'Score Data Entry'!$L:$M,2,FALSE),"")</f>
        <v/>
      </c>
      <c r="Z185" s="86" t="str">
        <f>IFERROR(VLOOKUP(Z$1&amp;$B185,'Score Data Entry'!$L:$M,2,FALSE),"")</f>
        <v/>
      </c>
      <c r="AA185" s="86" t="str">
        <f>IFERROR(VLOOKUP(AA$1&amp;$B185,'Score Data Entry'!$L:$M,2,FALSE),"")</f>
        <v/>
      </c>
      <c r="AB185" s="86" t="str">
        <f>IFERROR(VLOOKUP(AB$1&amp;$B185,'Score Data Entry'!$L:$M,2,FALSE),"")</f>
        <v/>
      </c>
      <c r="AC185" s="86" t="str">
        <f>IFERROR(VLOOKUP(AC$1&amp;$B185,'Score Data Entry'!$L:$M,2,FALSE),"")</f>
        <v/>
      </c>
      <c r="AD185" s="86" t="str">
        <f>IFERROR(VLOOKUP(AD$1&amp;$B185,'Score Data Entry'!$L:$M,2,FALSE),"")</f>
        <v/>
      </c>
      <c r="AE185" s="86" t="str">
        <f>IFERROR(VLOOKUP(AE$1&amp;$B185,'Score Data Entry'!$L:$M,2,FALSE),"")</f>
        <v/>
      </c>
      <c r="AF185" s="86" t="str">
        <f>IFERROR(VLOOKUP(AF$1&amp;$B185,'Score Data Entry'!$L:$M,2,FALSE),"")</f>
        <v/>
      </c>
      <c r="AG185" s="86" t="str">
        <f>IFERROR(VLOOKUP(AG$1&amp;$B185,'Score Data Entry'!$L:$M,2,FALSE),"")</f>
        <v/>
      </c>
      <c r="AH185" s="86" t="str">
        <f>IFERROR(VLOOKUP(AH$1&amp;$B185,'Score Data Entry'!$L:$M,2,FALSE),"")</f>
        <v/>
      </c>
      <c r="AI185" s="83">
        <v>0</v>
      </c>
      <c r="AJ185" s="83">
        <v>0</v>
      </c>
      <c r="AK185" s="83">
        <v>0</v>
      </c>
      <c r="AL185" s="83">
        <v>0</v>
      </c>
      <c r="AM185" s="83">
        <v>0</v>
      </c>
      <c r="AN185" s="83">
        <v>0</v>
      </c>
      <c r="AO185" s="83">
        <v>0</v>
      </c>
      <c r="AP185" s="83">
        <v>0</v>
      </c>
      <c r="AQ185" s="84">
        <f t="shared" si="10"/>
        <v>0</v>
      </c>
      <c r="AR185" s="85">
        <f t="shared" si="11"/>
        <v>0</v>
      </c>
    </row>
    <row r="186" spans="1:44" ht="15.6" x14ac:dyDescent="0.3">
      <c r="A186" s="91" t="s">
        <v>396</v>
      </c>
      <c r="B186" s="93" t="s">
        <v>548</v>
      </c>
      <c r="C186" s="86" t="str">
        <f>IFERROR(VLOOKUP(C$1&amp;$B186,'Score Data Entry'!$L:$M,2,FALSE),"")</f>
        <v/>
      </c>
      <c r="D186" s="86" t="str">
        <f>IFERROR(VLOOKUP(D$1&amp;$B186,'Score Data Entry'!$L:$M,2,FALSE),"")</f>
        <v/>
      </c>
      <c r="E186" s="86" t="str">
        <f>IFERROR(VLOOKUP(E$1&amp;$B186,'Score Data Entry'!$L:$M,2,FALSE),"")</f>
        <v/>
      </c>
      <c r="F186" s="86" t="str">
        <f>IFERROR(VLOOKUP(F$1&amp;$B186,'Score Data Entry'!$L:$M,2,FALSE),"")</f>
        <v/>
      </c>
      <c r="G186" s="86" t="str">
        <f>IFERROR(VLOOKUP(G$1&amp;$B186,'Score Data Entry'!$L:$M,2,FALSE),"")</f>
        <v/>
      </c>
      <c r="H186" s="86" t="str">
        <f>IFERROR(VLOOKUP(H$1&amp;$B186,'Score Data Entry'!$L:$M,2,FALSE),"")</f>
        <v/>
      </c>
      <c r="I186" s="86" t="str">
        <f>IFERROR(VLOOKUP(I$1&amp;$B186,'Score Data Entry'!$L:$M,2,FALSE),"")</f>
        <v/>
      </c>
      <c r="J186" s="86" t="str">
        <f>IFERROR(VLOOKUP(J$1&amp;$B186,'Score Data Entry'!$L:$M,2,FALSE),"")</f>
        <v/>
      </c>
      <c r="K186" s="86" t="str">
        <f>IFERROR(VLOOKUP(K$1&amp;$B186,'Score Data Entry'!$L:$M,2,FALSE),"")</f>
        <v/>
      </c>
      <c r="L186" s="86" t="str">
        <f>IFERROR(VLOOKUP(L$1&amp;$B186,'Score Data Entry'!$L:$M,2,FALSE),"")</f>
        <v/>
      </c>
      <c r="M186" s="86" t="str">
        <f>IFERROR(VLOOKUP(M$1&amp;$B186,'Score Data Entry'!$L:$M,2,FALSE),"")</f>
        <v/>
      </c>
      <c r="N186" s="86" t="str">
        <f>IFERROR(VLOOKUP(N$1&amp;$B186,'Score Data Entry'!$L:$M,2,FALSE),"")</f>
        <v/>
      </c>
      <c r="O186" s="86" t="str">
        <f>IFERROR(VLOOKUP(O$1&amp;$B186,'Score Data Entry'!$L:$M,2,FALSE),"")</f>
        <v/>
      </c>
      <c r="P186" s="86" t="str">
        <f>IFERROR(VLOOKUP(P$1&amp;$B186,'Score Data Entry'!$L:$M,2,FALSE),"")</f>
        <v/>
      </c>
      <c r="Q186" s="86" t="str">
        <f>IFERROR(VLOOKUP(Q$1&amp;$B186,'Score Data Entry'!$L:$M,2,FALSE),"")</f>
        <v/>
      </c>
      <c r="R186" s="86" t="str">
        <f>IFERROR(VLOOKUP(R$1&amp;$B186,'Score Data Entry'!$L:$M,2,FALSE),"")</f>
        <v/>
      </c>
      <c r="S186" s="86" t="str">
        <f>IFERROR(VLOOKUP(S$1&amp;$B186,'Score Data Entry'!$L:$M,2,FALSE),"")</f>
        <v/>
      </c>
      <c r="T186" s="86" t="str">
        <f>IFERROR(VLOOKUP(T$1&amp;$B186,'Score Data Entry'!$L:$M,2,FALSE),"")</f>
        <v/>
      </c>
      <c r="U186" s="86" t="str">
        <f>IFERROR(VLOOKUP(U$1&amp;$B186,'Score Data Entry'!$L:$M,2,FALSE),"")</f>
        <v/>
      </c>
      <c r="V186" s="86" t="str">
        <f>IFERROR(VLOOKUP(V$1&amp;$B186,'Score Data Entry'!$L:$M,2,FALSE),"")</f>
        <v/>
      </c>
      <c r="W186" s="86" t="str">
        <f>IFERROR(VLOOKUP(W$1&amp;$B186,'Score Data Entry'!$L:$M,2,FALSE),"")</f>
        <v/>
      </c>
      <c r="X186" s="86" t="str">
        <f>IFERROR(VLOOKUP(X$1&amp;$B186,'Score Data Entry'!$L:$M,2,FALSE),"")</f>
        <v/>
      </c>
      <c r="Y186" s="86" t="str">
        <f>IFERROR(VLOOKUP(Y$1&amp;$B186,'Score Data Entry'!$L:$M,2,FALSE),"")</f>
        <v/>
      </c>
      <c r="Z186" s="86" t="str">
        <f>IFERROR(VLOOKUP(Z$1&amp;$B186,'Score Data Entry'!$L:$M,2,FALSE),"")</f>
        <v/>
      </c>
      <c r="AA186" s="86" t="str">
        <f>IFERROR(VLOOKUP(AA$1&amp;$B186,'Score Data Entry'!$L:$M,2,FALSE),"")</f>
        <v/>
      </c>
      <c r="AB186" s="86" t="str">
        <f>IFERROR(VLOOKUP(AB$1&amp;$B186,'Score Data Entry'!$L:$M,2,FALSE),"")</f>
        <v/>
      </c>
      <c r="AC186" s="86" t="str">
        <f>IFERROR(VLOOKUP(AC$1&amp;$B186,'Score Data Entry'!$L:$M,2,FALSE),"")</f>
        <v/>
      </c>
      <c r="AD186" s="86" t="str">
        <f>IFERROR(VLOOKUP(AD$1&amp;$B186,'Score Data Entry'!$L:$M,2,FALSE),"")</f>
        <v/>
      </c>
      <c r="AE186" s="86" t="str">
        <f>IFERROR(VLOOKUP(AE$1&amp;$B186,'Score Data Entry'!$L:$M,2,FALSE),"")</f>
        <v/>
      </c>
      <c r="AF186" s="86" t="str">
        <f>IFERROR(VLOOKUP(AF$1&amp;$B186,'Score Data Entry'!$L:$M,2,FALSE),"")</f>
        <v/>
      </c>
      <c r="AG186" s="86" t="str">
        <f>IFERROR(VLOOKUP(AG$1&amp;$B186,'Score Data Entry'!$L:$M,2,FALSE),"")</f>
        <v/>
      </c>
      <c r="AH186" s="86" t="str">
        <f>IFERROR(VLOOKUP(AH$1&amp;$B186,'Score Data Entry'!$L:$M,2,FALSE),"")</f>
        <v/>
      </c>
      <c r="AI186" s="83">
        <v>0</v>
      </c>
      <c r="AJ186" s="83">
        <v>0</v>
      </c>
      <c r="AK186" s="83">
        <v>0</v>
      </c>
      <c r="AL186" s="83">
        <v>0</v>
      </c>
      <c r="AM186" s="83">
        <v>0</v>
      </c>
      <c r="AN186" s="83">
        <v>0</v>
      </c>
      <c r="AO186" s="83">
        <v>0</v>
      </c>
      <c r="AP186" s="83">
        <v>0</v>
      </c>
      <c r="AQ186" s="84">
        <f t="shared" si="10"/>
        <v>0</v>
      </c>
      <c r="AR186" s="85">
        <f t="shared" si="11"/>
        <v>0</v>
      </c>
    </row>
    <row r="187" spans="1:44" ht="15.6" x14ac:dyDescent="0.3">
      <c r="A187" s="91" t="s">
        <v>398</v>
      </c>
      <c r="B187" s="93" t="s">
        <v>550</v>
      </c>
      <c r="C187" s="86" t="str">
        <f>IFERROR(VLOOKUP(C$1&amp;$B187,'Score Data Entry'!$L:$M,2,FALSE),"")</f>
        <v/>
      </c>
      <c r="D187" s="86" t="str">
        <f>IFERROR(VLOOKUP(D$1&amp;$B187,'Score Data Entry'!$L:$M,2,FALSE),"")</f>
        <v/>
      </c>
      <c r="E187" s="86" t="str">
        <f>IFERROR(VLOOKUP(E$1&amp;$B187,'Score Data Entry'!$L:$M,2,FALSE),"")</f>
        <v/>
      </c>
      <c r="F187" s="86" t="str">
        <f>IFERROR(VLOOKUP(F$1&amp;$B187,'Score Data Entry'!$L:$M,2,FALSE),"")</f>
        <v/>
      </c>
      <c r="G187" s="86" t="str">
        <f>IFERROR(VLOOKUP(G$1&amp;$B187,'Score Data Entry'!$L:$M,2,FALSE),"")</f>
        <v/>
      </c>
      <c r="H187" s="86" t="str">
        <f>IFERROR(VLOOKUP(H$1&amp;$B187,'Score Data Entry'!$L:$M,2,FALSE),"")</f>
        <v/>
      </c>
      <c r="I187" s="86" t="str">
        <f>IFERROR(VLOOKUP(I$1&amp;$B187,'Score Data Entry'!$L:$M,2,FALSE),"")</f>
        <v/>
      </c>
      <c r="J187" s="86" t="str">
        <f>IFERROR(VLOOKUP(J$1&amp;$B187,'Score Data Entry'!$L:$M,2,FALSE),"")</f>
        <v/>
      </c>
      <c r="K187" s="86" t="str">
        <f>IFERROR(VLOOKUP(K$1&amp;$B187,'Score Data Entry'!$L:$M,2,FALSE),"")</f>
        <v/>
      </c>
      <c r="L187" s="86" t="str">
        <f>IFERROR(VLOOKUP(L$1&amp;$B187,'Score Data Entry'!$L:$M,2,FALSE),"")</f>
        <v/>
      </c>
      <c r="M187" s="86" t="str">
        <f>IFERROR(VLOOKUP(M$1&amp;$B187,'Score Data Entry'!$L:$M,2,FALSE),"")</f>
        <v/>
      </c>
      <c r="N187" s="86" t="str">
        <f>IFERROR(VLOOKUP(N$1&amp;$B187,'Score Data Entry'!$L:$M,2,FALSE),"")</f>
        <v/>
      </c>
      <c r="O187" s="86" t="str">
        <f>IFERROR(VLOOKUP(O$1&amp;$B187,'Score Data Entry'!$L:$M,2,FALSE),"")</f>
        <v/>
      </c>
      <c r="P187" s="86" t="str">
        <f>IFERROR(VLOOKUP(P$1&amp;$B187,'Score Data Entry'!$L:$M,2,FALSE),"")</f>
        <v/>
      </c>
      <c r="Q187" s="86" t="str">
        <f>IFERROR(VLOOKUP(Q$1&amp;$B187,'Score Data Entry'!$L:$M,2,FALSE),"")</f>
        <v/>
      </c>
      <c r="R187" s="86" t="str">
        <f>IFERROR(VLOOKUP(R$1&amp;$B187,'Score Data Entry'!$L:$M,2,FALSE),"")</f>
        <v/>
      </c>
      <c r="S187" s="86" t="str">
        <f>IFERROR(VLOOKUP(S$1&amp;$B187,'Score Data Entry'!$L:$M,2,FALSE),"")</f>
        <v/>
      </c>
      <c r="T187" s="86" t="str">
        <f>IFERROR(VLOOKUP(T$1&amp;$B187,'Score Data Entry'!$L:$M,2,FALSE),"")</f>
        <v/>
      </c>
      <c r="U187" s="86" t="str">
        <f>IFERROR(VLOOKUP(U$1&amp;$B187,'Score Data Entry'!$L:$M,2,FALSE),"")</f>
        <v/>
      </c>
      <c r="V187" s="86" t="str">
        <f>IFERROR(VLOOKUP(V$1&amp;$B187,'Score Data Entry'!$L:$M,2,FALSE),"")</f>
        <v/>
      </c>
      <c r="W187" s="86" t="str">
        <f>IFERROR(VLOOKUP(W$1&amp;$B187,'Score Data Entry'!$L:$M,2,FALSE),"")</f>
        <v/>
      </c>
      <c r="X187" s="86" t="str">
        <f>IFERROR(VLOOKUP(X$1&amp;$B187,'Score Data Entry'!$L:$M,2,FALSE),"")</f>
        <v/>
      </c>
      <c r="Y187" s="86" t="str">
        <f>IFERROR(VLOOKUP(Y$1&amp;$B187,'Score Data Entry'!$L:$M,2,FALSE),"")</f>
        <v/>
      </c>
      <c r="Z187" s="86" t="str">
        <f>IFERROR(VLOOKUP(Z$1&amp;$B187,'Score Data Entry'!$L:$M,2,FALSE),"")</f>
        <v/>
      </c>
      <c r="AA187" s="86" t="str">
        <f>IFERROR(VLOOKUP(AA$1&amp;$B187,'Score Data Entry'!$L:$M,2,FALSE),"")</f>
        <v/>
      </c>
      <c r="AB187" s="86" t="str">
        <f>IFERROR(VLOOKUP(AB$1&amp;$B187,'Score Data Entry'!$L:$M,2,FALSE),"")</f>
        <v/>
      </c>
      <c r="AC187" s="86" t="str">
        <f>IFERROR(VLOOKUP(AC$1&amp;$B187,'Score Data Entry'!$L:$M,2,FALSE),"")</f>
        <v/>
      </c>
      <c r="AD187" s="86" t="str">
        <f>IFERROR(VLOOKUP(AD$1&amp;$B187,'Score Data Entry'!$L:$M,2,FALSE),"")</f>
        <v/>
      </c>
      <c r="AE187" s="86" t="str">
        <f>IFERROR(VLOOKUP(AE$1&amp;$B187,'Score Data Entry'!$L:$M,2,FALSE),"")</f>
        <v/>
      </c>
      <c r="AF187" s="86" t="str">
        <f>IFERROR(VLOOKUP(AF$1&amp;$B187,'Score Data Entry'!$L:$M,2,FALSE),"")</f>
        <v/>
      </c>
      <c r="AG187" s="86" t="str">
        <f>IFERROR(VLOOKUP(AG$1&amp;$B187,'Score Data Entry'!$L:$M,2,FALSE),"")</f>
        <v/>
      </c>
      <c r="AH187" s="86" t="str">
        <f>IFERROR(VLOOKUP(AH$1&amp;$B187,'Score Data Entry'!$L:$M,2,FALSE),"")</f>
        <v/>
      </c>
      <c r="AI187" s="83">
        <v>0</v>
      </c>
      <c r="AJ187" s="83">
        <v>0</v>
      </c>
      <c r="AK187" s="83">
        <v>0</v>
      </c>
      <c r="AL187" s="83">
        <v>0</v>
      </c>
      <c r="AM187" s="83">
        <v>0</v>
      </c>
      <c r="AN187" s="83">
        <v>0</v>
      </c>
      <c r="AO187" s="83">
        <v>0</v>
      </c>
      <c r="AP187" s="83">
        <v>0</v>
      </c>
      <c r="AQ187" s="84">
        <f t="shared" si="10"/>
        <v>0</v>
      </c>
      <c r="AR187" s="85">
        <f t="shared" si="11"/>
        <v>0</v>
      </c>
    </row>
    <row r="188" spans="1:44" ht="15.6" x14ac:dyDescent="0.3">
      <c r="A188" s="91" t="s">
        <v>399</v>
      </c>
      <c r="B188" s="93" t="s">
        <v>551</v>
      </c>
      <c r="C188" s="86" t="str">
        <f>IFERROR(VLOOKUP(C$1&amp;$B188,'Score Data Entry'!$L:$M,2,FALSE),"")</f>
        <v/>
      </c>
      <c r="D188" s="86" t="str">
        <f>IFERROR(VLOOKUP(D$1&amp;$B188,'Score Data Entry'!$L:$M,2,FALSE),"")</f>
        <v/>
      </c>
      <c r="E188" s="86" t="str">
        <f>IFERROR(VLOOKUP(E$1&amp;$B188,'Score Data Entry'!$L:$M,2,FALSE),"")</f>
        <v/>
      </c>
      <c r="F188" s="86" t="str">
        <f>IFERROR(VLOOKUP(F$1&amp;$B188,'Score Data Entry'!$L:$M,2,FALSE),"")</f>
        <v/>
      </c>
      <c r="G188" s="86" t="str">
        <f>IFERROR(VLOOKUP(G$1&amp;$B188,'Score Data Entry'!$L:$M,2,FALSE),"")</f>
        <v/>
      </c>
      <c r="H188" s="86" t="str">
        <f>IFERROR(VLOOKUP(H$1&amp;$B188,'Score Data Entry'!$L:$M,2,FALSE),"")</f>
        <v/>
      </c>
      <c r="I188" s="86" t="str">
        <f>IFERROR(VLOOKUP(I$1&amp;$B188,'Score Data Entry'!$L:$M,2,FALSE),"")</f>
        <v/>
      </c>
      <c r="J188" s="86" t="str">
        <f>IFERROR(VLOOKUP(J$1&amp;$B188,'Score Data Entry'!$L:$M,2,FALSE),"")</f>
        <v/>
      </c>
      <c r="K188" s="86" t="str">
        <f>IFERROR(VLOOKUP(K$1&amp;$B188,'Score Data Entry'!$L:$M,2,FALSE),"")</f>
        <v/>
      </c>
      <c r="L188" s="86" t="str">
        <f>IFERROR(VLOOKUP(L$1&amp;$B188,'Score Data Entry'!$L:$M,2,FALSE),"")</f>
        <v/>
      </c>
      <c r="M188" s="86" t="str">
        <f>IFERROR(VLOOKUP(M$1&amp;$B188,'Score Data Entry'!$L:$M,2,FALSE),"")</f>
        <v/>
      </c>
      <c r="N188" s="86" t="str">
        <f>IFERROR(VLOOKUP(N$1&amp;$B188,'Score Data Entry'!$L:$M,2,FALSE),"")</f>
        <v/>
      </c>
      <c r="O188" s="86" t="str">
        <f>IFERROR(VLOOKUP(O$1&amp;$B188,'Score Data Entry'!$L:$M,2,FALSE),"")</f>
        <v/>
      </c>
      <c r="P188" s="86" t="str">
        <f>IFERROR(VLOOKUP(P$1&amp;$B188,'Score Data Entry'!$L:$M,2,FALSE),"")</f>
        <v/>
      </c>
      <c r="Q188" s="86" t="str">
        <f>IFERROR(VLOOKUP(Q$1&amp;$B188,'Score Data Entry'!$L:$M,2,FALSE),"")</f>
        <v/>
      </c>
      <c r="R188" s="86" t="str">
        <f>IFERROR(VLOOKUP(R$1&amp;$B188,'Score Data Entry'!$L:$M,2,FALSE),"")</f>
        <v/>
      </c>
      <c r="S188" s="86" t="str">
        <f>IFERROR(VLOOKUP(S$1&amp;$B188,'Score Data Entry'!$L:$M,2,FALSE),"")</f>
        <v/>
      </c>
      <c r="T188" s="86" t="str">
        <f>IFERROR(VLOOKUP(T$1&amp;$B188,'Score Data Entry'!$L:$M,2,FALSE),"")</f>
        <v/>
      </c>
      <c r="U188" s="86" t="str">
        <f>IFERROR(VLOOKUP(U$1&amp;$B188,'Score Data Entry'!$L:$M,2,FALSE),"")</f>
        <v/>
      </c>
      <c r="V188" s="86" t="str">
        <f>IFERROR(VLOOKUP(V$1&amp;$B188,'Score Data Entry'!$L:$M,2,FALSE),"")</f>
        <v/>
      </c>
      <c r="W188" s="86" t="str">
        <f>IFERROR(VLOOKUP(W$1&amp;$B188,'Score Data Entry'!$L:$M,2,FALSE),"")</f>
        <v/>
      </c>
      <c r="X188" s="86" t="str">
        <f>IFERROR(VLOOKUP(X$1&amp;$B188,'Score Data Entry'!$L:$M,2,FALSE),"")</f>
        <v/>
      </c>
      <c r="Y188" s="86" t="str">
        <f>IFERROR(VLOOKUP(Y$1&amp;$B188,'Score Data Entry'!$L:$M,2,FALSE),"")</f>
        <v/>
      </c>
      <c r="Z188" s="86" t="str">
        <f>IFERROR(VLOOKUP(Z$1&amp;$B188,'Score Data Entry'!$L:$M,2,FALSE),"")</f>
        <v/>
      </c>
      <c r="AA188" s="86" t="str">
        <f>IFERROR(VLOOKUP(AA$1&amp;$B188,'Score Data Entry'!$L:$M,2,FALSE),"")</f>
        <v/>
      </c>
      <c r="AB188" s="86" t="str">
        <f>IFERROR(VLOOKUP(AB$1&amp;$B188,'Score Data Entry'!$L:$M,2,FALSE),"")</f>
        <v/>
      </c>
      <c r="AC188" s="86" t="str">
        <f>IFERROR(VLOOKUP(AC$1&amp;$B188,'Score Data Entry'!$L:$M,2,FALSE),"")</f>
        <v/>
      </c>
      <c r="AD188" s="86" t="str">
        <f>IFERROR(VLOOKUP(AD$1&amp;$B188,'Score Data Entry'!$L:$M,2,FALSE),"")</f>
        <v/>
      </c>
      <c r="AE188" s="86" t="str">
        <f>IFERROR(VLOOKUP(AE$1&amp;$B188,'Score Data Entry'!$L:$M,2,FALSE),"")</f>
        <v/>
      </c>
      <c r="AF188" s="86" t="str">
        <f>IFERROR(VLOOKUP(AF$1&amp;$B188,'Score Data Entry'!$L:$M,2,FALSE),"")</f>
        <v/>
      </c>
      <c r="AG188" s="86" t="str">
        <f>IFERROR(VLOOKUP(AG$1&amp;$B188,'Score Data Entry'!$L:$M,2,FALSE),"")</f>
        <v/>
      </c>
      <c r="AH188" s="86" t="str">
        <f>IFERROR(VLOOKUP(AH$1&amp;$B188,'Score Data Entry'!$L:$M,2,FALSE),"")</f>
        <v/>
      </c>
      <c r="AI188" s="83">
        <v>0</v>
      </c>
      <c r="AJ188" s="83">
        <v>0</v>
      </c>
      <c r="AK188" s="83">
        <v>0</v>
      </c>
      <c r="AL188" s="83">
        <v>0</v>
      </c>
      <c r="AM188" s="83">
        <v>0</v>
      </c>
      <c r="AN188" s="83">
        <v>0</v>
      </c>
      <c r="AO188" s="83">
        <v>0</v>
      </c>
      <c r="AP188" s="83">
        <v>0</v>
      </c>
      <c r="AQ188" s="84">
        <f t="shared" si="10"/>
        <v>0</v>
      </c>
      <c r="AR188" s="85">
        <f t="shared" si="11"/>
        <v>0</v>
      </c>
    </row>
    <row r="189" spans="1:44" ht="15.6" x14ac:dyDescent="0.3">
      <c r="A189" s="91" t="s">
        <v>400</v>
      </c>
      <c r="B189" s="93" t="s">
        <v>552</v>
      </c>
      <c r="C189" s="86" t="str">
        <f>IFERROR(VLOOKUP(C$1&amp;$B189,'Score Data Entry'!$L:$M,2,FALSE),"")</f>
        <v/>
      </c>
      <c r="D189" s="86" t="str">
        <f>IFERROR(VLOOKUP(D$1&amp;$B189,'Score Data Entry'!$L:$M,2,FALSE),"")</f>
        <v/>
      </c>
      <c r="E189" s="86" t="str">
        <f>IFERROR(VLOOKUP(E$1&amp;$B189,'Score Data Entry'!$L:$M,2,FALSE),"")</f>
        <v/>
      </c>
      <c r="F189" s="86" t="str">
        <f>IFERROR(VLOOKUP(F$1&amp;$B189,'Score Data Entry'!$L:$M,2,FALSE),"")</f>
        <v/>
      </c>
      <c r="G189" s="86" t="str">
        <f>IFERROR(VLOOKUP(G$1&amp;$B189,'Score Data Entry'!$L:$M,2,FALSE),"")</f>
        <v/>
      </c>
      <c r="H189" s="86" t="str">
        <f>IFERROR(VLOOKUP(H$1&amp;$B189,'Score Data Entry'!$L:$M,2,FALSE),"")</f>
        <v/>
      </c>
      <c r="I189" s="86" t="str">
        <f>IFERROR(VLOOKUP(I$1&amp;$B189,'Score Data Entry'!$L:$M,2,FALSE),"")</f>
        <v/>
      </c>
      <c r="J189" s="86" t="str">
        <f>IFERROR(VLOOKUP(J$1&amp;$B189,'Score Data Entry'!$L:$M,2,FALSE),"")</f>
        <v/>
      </c>
      <c r="K189" s="86" t="str">
        <f>IFERROR(VLOOKUP(K$1&amp;$B189,'Score Data Entry'!$L:$M,2,FALSE),"")</f>
        <v/>
      </c>
      <c r="L189" s="86" t="str">
        <f>IFERROR(VLOOKUP(L$1&amp;$B189,'Score Data Entry'!$L:$M,2,FALSE),"")</f>
        <v/>
      </c>
      <c r="M189" s="86" t="str">
        <f>IFERROR(VLOOKUP(M$1&amp;$B189,'Score Data Entry'!$L:$M,2,FALSE),"")</f>
        <v/>
      </c>
      <c r="N189" s="86" t="str">
        <f>IFERROR(VLOOKUP(N$1&amp;$B189,'Score Data Entry'!$L:$M,2,FALSE),"")</f>
        <v/>
      </c>
      <c r="O189" s="86" t="str">
        <f>IFERROR(VLOOKUP(O$1&amp;$B189,'Score Data Entry'!$L:$M,2,FALSE),"")</f>
        <v/>
      </c>
      <c r="P189" s="86" t="str">
        <f>IFERROR(VLOOKUP(P$1&amp;$B189,'Score Data Entry'!$L:$M,2,FALSE),"")</f>
        <v/>
      </c>
      <c r="Q189" s="86" t="str">
        <f>IFERROR(VLOOKUP(Q$1&amp;$B189,'Score Data Entry'!$L:$M,2,FALSE),"")</f>
        <v/>
      </c>
      <c r="R189" s="86" t="str">
        <f>IFERROR(VLOOKUP(R$1&amp;$B189,'Score Data Entry'!$L:$M,2,FALSE),"")</f>
        <v/>
      </c>
      <c r="S189" s="86" t="str">
        <f>IFERROR(VLOOKUP(S$1&amp;$B189,'Score Data Entry'!$L:$M,2,FALSE),"")</f>
        <v/>
      </c>
      <c r="T189" s="86" t="str">
        <f>IFERROR(VLOOKUP(T$1&amp;$B189,'Score Data Entry'!$L:$M,2,FALSE),"")</f>
        <v/>
      </c>
      <c r="U189" s="86" t="str">
        <f>IFERROR(VLOOKUP(U$1&amp;$B189,'Score Data Entry'!$L:$M,2,FALSE),"")</f>
        <v/>
      </c>
      <c r="V189" s="86" t="str">
        <f>IFERROR(VLOOKUP(V$1&amp;$B189,'Score Data Entry'!$L:$M,2,FALSE),"")</f>
        <v/>
      </c>
      <c r="W189" s="86" t="str">
        <f>IFERROR(VLOOKUP(W$1&amp;$B189,'Score Data Entry'!$L:$M,2,FALSE),"")</f>
        <v/>
      </c>
      <c r="X189" s="86" t="str">
        <f>IFERROR(VLOOKUP(X$1&amp;$B189,'Score Data Entry'!$L:$M,2,FALSE),"")</f>
        <v/>
      </c>
      <c r="Y189" s="86" t="str">
        <f>IFERROR(VLOOKUP(Y$1&amp;$B189,'Score Data Entry'!$L:$M,2,FALSE),"")</f>
        <v/>
      </c>
      <c r="Z189" s="86" t="str">
        <f>IFERROR(VLOOKUP(Z$1&amp;$B189,'Score Data Entry'!$L:$M,2,FALSE),"")</f>
        <v/>
      </c>
      <c r="AA189" s="86" t="str">
        <f>IFERROR(VLOOKUP(AA$1&amp;$B189,'Score Data Entry'!$L:$M,2,FALSE),"")</f>
        <v/>
      </c>
      <c r="AB189" s="86" t="str">
        <f>IFERROR(VLOOKUP(AB$1&amp;$B189,'Score Data Entry'!$L:$M,2,FALSE),"")</f>
        <v/>
      </c>
      <c r="AC189" s="86" t="str">
        <f>IFERROR(VLOOKUP(AC$1&amp;$B189,'Score Data Entry'!$L:$M,2,FALSE),"")</f>
        <v/>
      </c>
      <c r="AD189" s="86" t="str">
        <f>IFERROR(VLOOKUP(AD$1&amp;$B189,'Score Data Entry'!$L:$M,2,FALSE),"")</f>
        <v/>
      </c>
      <c r="AE189" s="86" t="str">
        <f>IFERROR(VLOOKUP(AE$1&amp;$B189,'Score Data Entry'!$L:$M,2,FALSE),"")</f>
        <v/>
      </c>
      <c r="AF189" s="86" t="str">
        <f>IFERROR(VLOOKUP(AF$1&amp;$B189,'Score Data Entry'!$L:$M,2,FALSE),"")</f>
        <v/>
      </c>
      <c r="AG189" s="86" t="str">
        <f>IFERROR(VLOOKUP(AG$1&amp;$B189,'Score Data Entry'!$L:$M,2,FALSE),"")</f>
        <v/>
      </c>
      <c r="AH189" s="86" t="str">
        <f>IFERROR(VLOOKUP(AH$1&amp;$B189,'Score Data Entry'!$L:$M,2,FALSE),"")</f>
        <v/>
      </c>
      <c r="AI189" s="83">
        <v>0</v>
      </c>
      <c r="AJ189" s="83">
        <v>0</v>
      </c>
      <c r="AK189" s="83">
        <v>0</v>
      </c>
      <c r="AL189" s="83">
        <v>0</v>
      </c>
      <c r="AM189" s="83">
        <v>0</v>
      </c>
      <c r="AN189" s="83">
        <v>0</v>
      </c>
      <c r="AO189" s="83">
        <v>0</v>
      </c>
      <c r="AP189" s="83">
        <v>0</v>
      </c>
      <c r="AQ189" s="84">
        <f t="shared" si="10"/>
        <v>0</v>
      </c>
      <c r="AR189" s="85">
        <f t="shared" si="11"/>
        <v>0</v>
      </c>
    </row>
    <row r="190" spans="1:44" ht="15.6" x14ac:dyDescent="0.3">
      <c r="A190" s="91" t="s">
        <v>244</v>
      </c>
      <c r="B190" s="93" t="s">
        <v>553</v>
      </c>
      <c r="C190" s="86" t="str">
        <f>IFERROR(VLOOKUP(C$1&amp;$B190,'Score Data Entry'!$L:$M,2,FALSE),"")</f>
        <v/>
      </c>
      <c r="D190" s="86" t="str">
        <f>IFERROR(VLOOKUP(D$1&amp;$B190,'Score Data Entry'!$L:$M,2,FALSE),"")</f>
        <v/>
      </c>
      <c r="E190" s="86" t="str">
        <f>IFERROR(VLOOKUP(E$1&amp;$B190,'Score Data Entry'!$L:$M,2,FALSE),"")</f>
        <v/>
      </c>
      <c r="F190" s="86" t="str">
        <f>IFERROR(VLOOKUP(F$1&amp;$B190,'Score Data Entry'!$L:$M,2,FALSE),"")</f>
        <v/>
      </c>
      <c r="G190" s="86" t="str">
        <f>IFERROR(VLOOKUP(G$1&amp;$B190,'Score Data Entry'!$L:$M,2,FALSE),"")</f>
        <v/>
      </c>
      <c r="H190" s="86" t="str">
        <f>IFERROR(VLOOKUP(H$1&amp;$B190,'Score Data Entry'!$L:$M,2,FALSE),"")</f>
        <v/>
      </c>
      <c r="I190" s="86" t="str">
        <f>IFERROR(VLOOKUP(I$1&amp;$B190,'Score Data Entry'!$L:$M,2,FALSE),"")</f>
        <v/>
      </c>
      <c r="J190" s="86" t="str">
        <f>IFERROR(VLOOKUP(J$1&amp;$B190,'Score Data Entry'!$L:$M,2,FALSE),"")</f>
        <v/>
      </c>
      <c r="K190" s="86" t="str">
        <f>IFERROR(VLOOKUP(K$1&amp;$B190,'Score Data Entry'!$L:$M,2,FALSE),"")</f>
        <v/>
      </c>
      <c r="L190" s="86" t="str">
        <f>IFERROR(VLOOKUP(L$1&amp;$B190,'Score Data Entry'!$L:$M,2,FALSE),"")</f>
        <v/>
      </c>
      <c r="M190" s="86" t="str">
        <f>IFERROR(VLOOKUP(M$1&amp;$B190,'Score Data Entry'!$L:$M,2,FALSE),"")</f>
        <v/>
      </c>
      <c r="N190" s="86" t="str">
        <f>IFERROR(VLOOKUP(N$1&amp;$B190,'Score Data Entry'!$L:$M,2,FALSE),"")</f>
        <v/>
      </c>
      <c r="O190" s="86" t="str">
        <f>IFERROR(VLOOKUP(O$1&amp;$B190,'Score Data Entry'!$L:$M,2,FALSE),"")</f>
        <v/>
      </c>
      <c r="P190" s="86" t="str">
        <f>IFERROR(VLOOKUP(P$1&amp;$B190,'Score Data Entry'!$L:$M,2,FALSE),"")</f>
        <v/>
      </c>
      <c r="Q190" s="86" t="str">
        <f>IFERROR(VLOOKUP(Q$1&amp;$B190,'Score Data Entry'!$L:$M,2,FALSE),"")</f>
        <v/>
      </c>
      <c r="R190" s="86" t="str">
        <f>IFERROR(VLOOKUP(R$1&amp;$B190,'Score Data Entry'!$L:$M,2,FALSE),"")</f>
        <v/>
      </c>
      <c r="S190" s="86" t="str">
        <f>IFERROR(VLOOKUP(S$1&amp;$B190,'Score Data Entry'!$L:$M,2,FALSE),"")</f>
        <v/>
      </c>
      <c r="T190" s="86" t="str">
        <f>IFERROR(VLOOKUP(T$1&amp;$B190,'Score Data Entry'!$L:$M,2,FALSE),"")</f>
        <v/>
      </c>
      <c r="U190" s="86" t="str">
        <f>IFERROR(VLOOKUP(U$1&amp;$B190,'Score Data Entry'!$L:$M,2,FALSE),"")</f>
        <v/>
      </c>
      <c r="V190" s="86" t="str">
        <f>IFERROR(VLOOKUP(V$1&amp;$B190,'Score Data Entry'!$L:$M,2,FALSE),"")</f>
        <v/>
      </c>
      <c r="W190" s="86" t="str">
        <f>IFERROR(VLOOKUP(W$1&amp;$B190,'Score Data Entry'!$L:$M,2,FALSE),"")</f>
        <v/>
      </c>
      <c r="X190" s="86" t="str">
        <f>IFERROR(VLOOKUP(X$1&amp;$B190,'Score Data Entry'!$L:$M,2,FALSE),"")</f>
        <v/>
      </c>
      <c r="Y190" s="86" t="str">
        <f>IFERROR(VLOOKUP(Y$1&amp;$B190,'Score Data Entry'!$L:$M,2,FALSE),"")</f>
        <v/>
      </c>
      <c r="Z190" s="86" t="str">
        <f>IFERROR(VLOOKUP(Z$1&amp;$B190,'Score Data Entry'!$L:$M,2,FALSE),"")</f>
        <v/>
      </c>
      <c r="AA190" s="86" t="str">
        <f>IFERROR(VLOOKUP(AA$1&amp;$B190,'Score Data Entry'!$L:$M,2,FALSE),"")</f>
        <v/>
      </c>
      <c r="AB190" s="86" t="str">
        <f>IFERROR(VLOOKUP(AB$1&amp;$B190,'Score Data Entry'!$L:$M,2,FALSE),"")</f>
        <v/>
      </c>
      <c r="AC190" s="86" t="str">
        <f>IFERROR(VLOOKUP(AC$1&amp;$B190,'Score Data Entry'!$L:$M,2,FALSE),"")</f>
        <v/>
      </c>
      <c r="AD190" s="86" t="str">
        <f>IFERROR(VLOOKUP(AD$1&amp;$B190,'Score Data Entry'!$L:$M,2,FALSE),"")</f>
        <v/>
      </c>
      <c r="AE190" s="86" t="str">
        <f>IFERROR(VLOOKUP(AE$1&amp;$B190,'Score Data Entry'!$L:$M,2,FALSE),"")</f>
        <v/>
      </c>
      <c r="AF190" s="86" t="str">
        <f>IFERROR(VLOOKUP(AF$1&amp;$B190,'Score Data Entry'!$L:$M,2,FALSE),"")</f>
        <v/>
      </c>
      <c r="AG190" s="86" t="str">
        <f>IFERROR(VLOOKUP(AG$1&amp;$B190,'Score Data Entry'!$L:$M,2,FALSE),"")</f>
        <v/>
      </c>
      <c r="AH190" s="86" t="str">
        <f>IFERROR(VLOOKUP(AH$1&amp;$B190,'Score Data Entry'!$L:$M,2,FALSE),"")</f>
        <v/>
      </c>
      <c r="AI190" s="83">
        <v>0</v>
      </c>
      <c r="AJ190" s="83">
        <v>0</v>
      </c>
      <c r="AK190" s="83">
        <v>0</v>
      </c>
      <c r="AL190" s="83">
        <v>0</v>
      </c>
      <c r="AM190" s="83">
        <v>0</v>
      </c>
      <c r="AN190" s="83">
        <v>0</v>
      </c>
      <c r="AO190" s="83">
        <v>0</v>
      </c>
      <c r="AP190" s="83">
        <v>0</v>
      </c>
      <c r="AQ190" s="84">
        <f t="shared" si="10"/>
        <v>0</v>
      </c>
      <c r="AR190" s="85">
        <f t="shared" si="11"/>
        <v>0</v>
      </c>
    </row>
    <row r="191" spans="1:44" ht="15.6" x14ac:dyDescent="0.3">
      <c r="A191" s="91" t="s">
        <v>268</v>
      </c>
      <c r="B191" s="93" t="s">
        <v>555</v>
      </c>
      <c r="C191" s="86" t="str">
        <f>IFERROR(VLOOKUP(C$1&amp;$B191,'Score Data Entry'!$L:$M,2,FALSE),"")</f>
        <v/>
      </c>
      <c r="D191" s="86" t="str">
        <f>IFERROR(VLOOKUP(D$1&amp;$B191,'Score Data Entry'!$L:$M,2,FALSE),"")</f>
        <v/>
      </c>
      <c r="E191" s="86" t="str">
        <f>IFERROR(VLOOKUP(E$1&amp;$B191,'Score Data Entry'!$L:$M,2,FALSE),"")</f>
        <v/>
      </c>
      <c r="F191" s="86" t="str">
        <f>IFERROR(VLOOKUP(F$1&amp;$B191,'Score Data Entry'!$L:$M,2,FALSE),"")</f>
        <v/>
      </c>
      <c r="G191" s="86" t="str">
        <f>IFERROR(VLOOKUP(G$1&amp;$B191,'Score Data Entry'!$L:$M,2,FALSE),"")</f>
        <v/>
      </c>
      <c r="H191" s="86" t="str">
        <f>IFERROR(VLOOKUP(H$1&amp;$B191,'Score Data Entry'!$L:$M,2,FALSE),"")</f>
        <v/>
      </c>
      <c r="I191" s="86" t="str">
        <f>IFERROR(VLOOKUP(I$1&amp;$B191,'Score Data Entry'!$L:$M,2,FALSE),"")</f>
        <v/>
      </c>
      <c r="J191" s="86" t="str">
        <f>IFERROR(VLOOKUP(J$1&amp;$B191,'Score Data Entry'!$L:$M,2,FALSE),"")</f>
        <v/>
      </c>
      <c r="K191" s="86" t="str">
        <f>IFERROR(VLOOKUP(K$1&amp;$B191,'Score Data Entry'!$L:$M,2,FALSE),"")</f>
        <v/>
      </c>
      <c r="L191" s="86" t="str">
        <f>IFERROR(VLOOKUP(L$1&amp;$B191,'Score Data Entry'!$L:$M,2,FALSE),"")</f>
        <v/>
      </c>
      <c r="M191" s="86" t="str">
        <f>IFERROR(VLOOKUP(M$1&amp;$B191,'Score Data Entry'!$L:$M,2,FALSE),"")</f>
        <v/>
      </c>
      <c r="N191" s="86" t="str">
        <f>IFERROR(VLOOKUP(N$1&amp;$B191,'Score Data Entry'!$L:$M,2,FALSE),"")</f>
        <v/>
      </c>
      <c r="O191" s="86" t="str">
        <f>IFERROR(VLOOKUP(O$1&amp;$B191,'Score Data Entry'!$L:$M,2,FALSE),"")</f>
        <v/>
      </c>
      <c r="P191" s="86" t="str">
        <f>IFERROR(VLOOKUP(P$1&amp;$B191,'Score Data Entry'!$L:$M,2,FALSE),"")</f>
        <v/>
      </c>
      <c r="Q191" s="86" t="str">
        <f>IFERROR(VLOOKUP(Q$1&amp;$B191,'Score Data Entry'!$L:$M,2,FALSE),"")</f>
        <v/>
      </c>
      <c r="R191" s="86" t="str">
        <f>IFERROR(VLOOKUP(R$1&amp;$B191,'Score Data Entry'!$L:$M,2,FALSE),"")</f>
        <v/>
      </c>
      <c r="S191" s="86" t="str">
        <f>IFERROR(VLOOKUP(S$1&amp;$B191,'Score Data Entry'!$L:$M,2,FALSE),"")</f>
        <v/>
      </c>
      <c r="T191" s="86" t="str">
        <f>IFERROR(VLOOKUP(T$1&amp;$B191,'Score Data Entry'!$L:$M,2,FALSE),"")</f>
        <v/>
      </c>
      <c r="U191" s="86" t="str">
        <f>IFERROR(VLOOKUP(U$1&amp;$B191,'Score Data Entry'!$L:$M,2,FALSE),"")</f>
        <v/>
      </c>
      <c r="V191" s="86" t="str">
        <f>IFERROR(VLOOKUP(V$1&amp;$B191,'Score Data Entry'!$L:$M,2,FALSE),"")</f>
        <v/>
      </c>
      <c r="W191" s="86" t="str">
        <f>IFERROR(VLOOKUP(W$1&amp;$B191,'Score Data Entry'!$L:$M,2,FALSE),"")</f>
        <v/>
      </c>
      <c r="X191" s="86" t="str">
        <f>IFERROR(VLOOKUP(X$1&amp;$B191,'Score Data Entry'!$L:$M,2,FALSE),"")</f>
        <v/>
      </c>
      <c r="Y191" s="86" t="str">
        <f>IFERROR(VLOOKUP(Y$1&amp;$B191,'Score Data Entry'!$L:$M,2,FALSE),"")</f>
        <v/>
      </c>
      <c r="Z191" s="86" t="str">
        <f>IFERROR(VLOOKUP(Z$1&amp;$B191,'Score Data Entry'!$L:$M,2,FALSE),"")</f>
        <v/>
      </c>
      <c r="AA191" s="86" t="str">
        <f>IFERROR(VLOOKUP(AA$1&amp;$B191,'Score Data Entry'!$L:$M,2,FALSE),"")</f>
        <v/>
      </c>
      <c r="AB191" s="86" t="str">
        <f>IFERROR(VLOOKUP(AB$1&amp;$B191,'Score Data Entry'!$L:$M,2,FALSE),"")</f>
        <v/>
      </c>
      <c r="AC191" s="86" t="str">
        <f>IFERROR(VLOOKUP(AC$1&amp;$B191,'Score Data Entry'!$L:$M,2,FALSE),"")</f>
        <v/>
      </c>
      <c r="AD191" s="86" t="str">
        <f>IFERROR(VLOOKUP(AD$1&amp;$B191,'Score Data Entry'!$L:$M,2,FALSE),"")</f>
        <v/>
      </c>
      <c r="AE191" s="86" t="str">
        <f>IFERROR(VLOOKUP(AE$1&amp;$B191,'Score Data Entry'!$L:$M,2,FALSE),"")</f>
        <v/>
      </c>
      <c r="AF191" s="86" t="str">
        <f>IFERROR(VLOOKUP(AF$1&amp;$B191,'Score Data Entry'!$L:$M,2,FALSE),"")</f>
        <v/>
      </c>
      <c r="AG191" s="86" t="str">
        <f>IFERROR(VLOOKUP(AG$1&amp;$B191,'Score Data Entry'!$L:$M,2,FALSE),"")</f>
        <v/>
      </c>
      <c r="AH191" s="86" t="str">
        <f>IFERROR(VLOOKUP(AH$1&amp;$B191,'Score Data Entry'!$L:$M,2,FALSE),"")</f>
        <v/>
      </c>
      <c r="AI191" s="83">
        <v>0</v>
      </c>
      <c r="AJ191" s="83">
        <v>0</v>
      </c>
      <c r="AK191" s="83">
        <v>0</v>
      </c>
      <c r="AL191" s="83">
        <v>0</v>
      </c>
      <c r="AM191" s="83">
        <v>0</v>
      </c>
      <c r="AN191" s="83">
        <v>0</v>
      </c>
      <c r="AO191" s="83">
        <v>0</v>
      </c>
      <c r="AP191" s="83">
        <v>0</v>
      </c>
      <c r="AQ191" s="84">
        <f t="shared" si="10"/>
        <v>0</v>
      </c>
      <c r="AR191" s="85">
        <f t="shared" si="11"/>
        <v>0</v>
      </c>
    </row>
    <row r="192" spans="1:44" ht="15.6" x14ac:dyDescent="0.3">
      <c r="A192" s="91" t="s">
        <v>403</v>
      </c>
      <c r="B192" s="93" t="s">
        <v>558</v>
      </c>
      <c r="C192" s="86" t="str">
        <f>IFERROR(VLOOKUP(C$1&amp;$B192,'Score Data Entry'!$L:$M,2,FALSE),"")</f>
        <v/>
      </c>
      <c r="D192" s="86" t="str">
        <f>IFERROR(VLOOKUP(D$1&amp;$B192,'Score Data Entry'!$L:$M,2,FALSE),"")</f>
        <v/>
      </c>
      <c r="E192" s="86" t="str">
        <f>IFERROR(VLOOKUP(E$1&amp;$B192,'Score Data Entry'!$L:$M,2,FALSE),"")</f>
        <v/>
      </c>
      <c r="F192" s="86" t="str">
        <f>IFERROR(VLOOKUP(F$1&amp;$B192,'Score Data Entry'!$L:$M,2,FALSE),"")</f>
        <v/>
      </c>
      <c r="G192" s="86" t="str">
        <f>IFERROR(VLOOKUP(G$1&amp;$B192,'Score Data Entry'!$L:$M,2,FALSE),"")</f>
        <v/>
      </c>
      <c r="H192" s="86" t="str">
        <f>IFERROR(VLOOKUP(H$1&amp;$B192,'Score Data Entry'!$L:$M,2,FALSE),"")</f>
        <v/>
      </c>
      <c r="I192" s="86" t="str">
        <f>IFERROR(VLOOKUP(I$1&amp;$B192,'Score Data Entry'!$L:$M,2,FALSE),"")</f>
        <v/>
      </c>
      <c r="J192" s="86" t="str">
        <f>IFERROR(VLOOKUP(J$1&amp;$B192,'Score Data Entry'!$L:$M,2,FALSE),"")</f>
        <v/>
      </c>
      <c r="K192" s="86" t="str">
        <f>IFERROR(VLOOKUP(K$1&amp;$B192,'Score Data Entry'!$L:$M,2,FALSE),"")</f>
        <v/>
      </c>
      <c r="L192" s="86" t="str">
        <f>IFERROR(VLOOKUP(L$1&amp;$B192,'Score Data Entry'!$L:$M,2,FALSE),"")</f>
        <v/>
      </c>
      <c r="M192" s="86" t="str">
        <f>IFERROR(VLOOKUP(M$1&amp;$B192,'Score Data Entry'!$L:$M,2,FALSE),"")</f>
        <v/>
      </c>
      <c r="N192" s="86" t="str">
        <f>IFERROR(VLOOKUP(N$1&amp;$B192,'Score Data Entry'!$L:$M,2,FALSE),"")</f>
        <v/>
      </c>
      <c r="O192" s="86" t="str">
        <f>IFERROR(VLOOKUP(O$1&amp;$B192,'Score Data Entry'!$L:$M,2,FALSE),"")</f>
        <v/>
      </c>
      <c r="P192" s="86" t="str">
        <f>IFERROR(VLOOKUP(P$1&amp;$B192,'Score Data Entry'!$L:$M,2,FALSE),"")</f>
        <v/>
      </c>
      <c r="Q192" s="86" t="str">
        <f>IFERROR(VLOOKUP(Q$1&amp;$B192,'Score Data Entry'!$L:$M,2,FALSE),"")</f>
        <v/>
      </c>
      <c r="R192" s="86" t="str">
        <f>IFERROR(VLOOKUP(R$1&amp;$B192,'Score Data Entry'!$L:$M,2,FALSE),"")</f>
        <v/>
      </c>
      <c r="S192" s="86" t="str">
        <f>IFERROR(VLOOKUP(S$1&amp;$B192,'Score Data Entry'!$L:$M,2,FALSE),"")</f>
        <v/>
      </c>
      <c r="T192" s="86" t="str">
        <f>IFERROR(VLOOKUP(T$1&amp;$B192,'Score Data Entry'!$L:$M,2,FALSE),"")</f>
        <v/>
      </c>
      <c r="U192" s="86" t="str">
        <f>IFERROR(VLOOKUP(U$1&amp;$B192,'Score Data Entry'!$L:$M,2,FALSE),"")</f>
        <v/>
      </c>
      <c r="V192" s="86" t="str">
        <f>IFERROR(VLOOKUP(V$1&amp;$B192,'Score Data Entry'!$L:$M,2,FALSE),"")</f>
        <v/>
      </c>
      <c r="W192" s="86" t="str">
        <f>IFERROR(VLOOKUP(W$1&amp;$B192,'Score Data Entry'!$L:$M,2,FALSE),"")</f>
        <v/>
      </c>
      <c r="X192" s="86" t="str">
        <f>IFERROR(VLOOKUP(X$1&amp;$B192,'Score Data Entry'!$L:$M,2,FALSE),"")</f>
        <v/>
      </c>
      <c r="Y192" s="86" t="str">
        <f>IFERROR(VLOOKUP(Y$1&amp;$B192,'Score Data Entry'!$L:$M,2,FALSE),"")</f>
        <v/>
      </c>
      <c r="Z192" s="86" t="str">
        <f>IFERROR(VLOOKUP(Z$1&amp;$B192,'Score Data Entry'!$L:$M,2,FALSE),"")</f>
        <v/>
      </c>
      <c r="AA192" s="86" t="str">
        <f>IFERROR(VLOOKUP(AA$1&amp;$B192,'Score Data Entry'!$L:$M,2,FALSE),"")</f>
        <v/>
      </c>
      <c r="AB192" s="86" t="str">
        <f>IFERROR(VLOOKUP(AB$1&amp;$B192,'Score Data Entry'!$L:$M,2,FALSE),"")</f>
        <v/>
      </c>
      <c r="AC192" s="86" t="str">
        <f>IFERROR(VLOOKUP(AC$1&amp;$B192,'Score Data Entry'!$L:$M,2,FALSE),"")</f>
        <v/>
      </c>
      <c r="AD192" s="86" t="str">
        <f>IFERROR(VLOOKUP(AD$1&amp;$B192,'Score Data Entry'!$L:$M,2,FALSE),"")</f>
        <v/>
      </c>
      <c r="AE192" s="86" t="str">
        <f>IFERROR(VLOOKUP(AE$1&amp;$B192,'Score Data Entry'!$L:$M,2,FALSE),"")</f>
        <v/>
      </c>
      <c r="AF192" s="86" t="str">
        <f>IFERROR(VLOOKUP(AF$1&amp;$B192,'Score Data Entry'!$L:$M,2,FALSE),"")</f>
        <v/>
      </c>
      <c r="AG192" s="86" t="str">
        <f>IFERROR(VLOOKUP(AG$1&amp;$B192,'Score Data Entry'!$L:$M,2,FALSE),"")</f>
        <v/>
      </c>
      <c r="AH192" s="86" t="str">
        <f>IFERROR(VLOOKUP(AH$1&amp;$B192,'Score Data Entry'!$L:$M,2,FALSE),"")</f>
        <v/>
      </c>
      <c r="AI192" s="83">
        <v>0</v>
      </c>
      <c r="AJ192" s="83">
        <v>0</v>
      </c>
      <c r="AK192" s="83">
        <v>0</v>
      </c>
      <c r="AL192" s="83">
        <v>0</v>
      </c>
      <c r="AM192" s="83">
        <v>0</v>
      </c>
      <c r="AN192" s="83">
        <v>0</v>
      </c>
      <c r="AO192" s="83">
        <v>0</v>
      </c>
      <c r="AP192" s="83">
        <v>0</v>
      </c>
      <c r="AQ192" s="84">
        <f t="shared" si="10"/>
        <v>0</v>
      </c>
      <c r="AR192" s="85">
        <f t="shared" si="11"/>
        <v>0</v>
      </c>
    </row>
    <row r="193" spans="1:44" ht="15.6" x14ac:dyDescent="0.3">
      <c r="A193" s="91" t="s">
        <v>404</v>
      </c>
      <c r="B193" s="93" t="s">
        <v>559</v>
      </c>
      <c r="C193" s="86" t="str">
        <f>IFERROR(VLOOKUP(C$1&amp;$B193,'Score Data Entry'!$L:$M,2,FALSE),"")</f>
        <v/>
      </c>
      <c r="D193" s="86" t="str">
        <f>IFERROR(VLOOKUP(D$1&amp;$B193,'Score Data Entry'!$L:$M,2,FALSE),"")</f>
        <v/>
      </c>
      <c r="E193" s="86" t="str">
        <f>IFERROR(VLOOKUP(E$1&amp;$B193,'Score Data Entry'!$L:$M,2,FALSE),"")</f>
        <v/>
      </c>
      <c r="F193" s="86" t="str">
        <f>IFERROR(VLOOKUP(F$1&amp;$B193,'Score Data Entry'!$L:$M,2,FALSE),"")</f>
        <v/>
      </c>
      <c r="G193" s="86" t="str">
        <f>IFERROR(VLOOKUP(G$1&amp;$B193,'Score Data Entry'!$L:$M,2,FALSE),"")</f>
        <v/>
      </c>
      <c r="H193" s="86" t="str">
        <f>IFERROR(VLOOKUP(H$1&amp;$B193,'Score Data Entry'!$L:$M,2,FALSE),"")</f>
        <v/>
      </c>
      <c r="I193" s="86" t="str">
        <f>IFERROR(VLOOKUP(I$1&amp;$B193,'Score Data Entry'!$L:$M,2,FALSE),"")</f>
        <v/>
      </c>
      <c r="J193" s="86" t="str">
        <f>IFERROR(VLOOKUP(J$1&amp;$B193,'Score Data Entry'!$L:$M,2,FALSE),"")</f>
        <v/>
      </c>
      <c r="K193" s="86" t="str">
        <f>IFERROR(VLOOKUP(K$1&amp;$B193,'Score Data Entry'!$L:$M,2,FALSE),"")</f>
        <v/>
      </c>
      <c r="L193" s="86" t="str">
        <f>IFERROR(VLOOKUP(L$1&amp;$B193,'Score Data Entry'!$L:$M,2,FALSE),"")</f>
        <v/>
      </c>
      <c r="M193" s="86" t="str">
        <f>IFERROR(VLOOKUP(M$1&amp;$B193,'Score Data Entry'!$L:$M,2,FALSE),"")</f>
        <v/>
      </c>
      <c r="N193" s="86" t="str">
        <f>IFERROR(VLOOKUP(N$1&amp;$B193,'Score Data Entry'!$L:$M,2,FALSE),"")</f>
        <v/>
      </c>
      <c r="O193" s="86" t="str">
        <f>IFERROR(VLOOKUP(O$1&amp;$B193,'Score Data Entry'!$L:$M,2,FALSE),"")</f>
        <v/>
      </c>
      <c r="P193" s="86" t="str">
        <f>IFERROR(VLOOKUP(P$1&amp;$B193,'Score Data Entry'!$L:$M,2,FALSE),"")</f>
        <v/>
      </c>
      <c r="Q193" s="86" t="str">
        <f>IFERROR(VLOOKUP(Q$1&amp;$B193,'Score Data Entry'!$L:$M,2,FALSE),"")</f>
        <v/>
      </c>
      <c r="R193" s="86" t="str">
        <f>IFERROR(VLOOKUP(R$1&amp;$B193,'Score Data Entry'!$L:$M,2,FALSE),"")</f>
        <v/>
      </c>
      <c r="S193" s="86" t="str">
        <f>IFERROR(VLOOKUP(S$1&amp;$B193,'Score Data Entry'!$L:$M,2,FALSE),"")</f>
        <v/>
      </c>
      <c r="T193" s="86" t="str">
        <f>IFERROR(VLOOKUP(T$1&amp;$B193,'Score Data Entry'!$L:$M,2,FALSE),"")</f>
        <v/>
      </c>
      <c r="U193" s="86" t="str">
        <f>IFERROR(VLOOKUP(U$1&amp;$B193,'Score Data Entry'!$L:$M,2,FALSE),"")</f>
        <v/>
      </c>
      <c r="V193" s="86" t="str">
        <f>IFERROR(VLOOKUP(V$1&amp;$B193,'Score Data Entry'!$L:$M,2,FALSE),"")</f>
        <v/>
      </c>
      <c r="W193" s="86" t="str">
        <f>IFERROR(VLOOKUP(W$1&amp;$B193,'Score Data Entry'!$L:$M,2,FALSE),"")</f>
        <v/>
      </c>
      <c r="X193" s="86" t="str">
        <f>IFERROR(VLOOKUP(X$1&amp;$B193,'Score Data Entry'!$L:$M,2,FALSE),"")</f>
        <v/>
      </c>
      <c r="Y193" s="86" t="str">
        <f>IFERROR(VLOOKUP(Y$1&amp;$B193,'Score Data Entry'!$L:$M,2,FALSE),"")</f>
        <v/>
      </c>
      <c r="Z193" s="86" t="str">
        <f>IFERROR(VLOOKUP(Z$1&amp;$B193,'Score Data Entry'!$L:$M,2,FALSE),"")</f>
        <v/>
      </c>
      <c r="AA193" s="86" t="str">
        <f>IFERROR(VLOOKUP(AA$1&amp;$B193,'Score Data Entry'!$L:$M,2,FALSE),"")</f>
        <v/>
      </c>
      <c r="AB193" s="86" t="str">
        <f>IFERROR(VLOOKUP(AB$1&amp;$B193,'Score Data Entry'!$L:$M,2,FALSE),"")</f>
        <v/>
      </c>
      <c r="AC193" s="86" t="str">
        <f>IFERROR(VLOOKUP(AC$1&amp;$B193,'Score Data Entry'!$L:$M,2,FALSE),"")</f>
        <v/>
      </c>
      <c r="AD193" s="86" t="str">
        <f>IFERROR(VLOOKUP(AD$1&amp;$B193,'Score Data Entry'!$L:$M,2,FALSE),"")</f>
        <v/>
      </c>
      <c r="AE193" s="86" t="str">
        <f>IFERROR(VLOOKUP(AE$1&amp;$B193,'Score Data Entry'!$L:$M,2,FALSE),"")</f>
        <v/>
      </c>
      <c r="AF193" s="86" t="str">
        <f>IFERROR(VLOOKUP(AF$1&amp;$B193,'Score Data Entry'!$L:$M,2,FALSE),"")</f>
        <v/>
      </c>
      <c r="AG193" s="86" t="str">
        <f>IFERROR(VLOOKUP(AG$1&amp;$B193,'Score Data Entry'!$L:$M,2,FALSE),"")</f>
        <v/>
      </c>
      <c r="AH193" s="86" t="str">
        <f>IFERROR(VLOOKUP(AH$1&amp;$B193,'Score Data Entry'!$L:$M,2,FALSE),"")</f>
        <v/>
      </c>
      <c r="AI193" s="83">
        <v>0</v>
      </c>
      <c r="AJ193" s="83">
        <v>0</v>
      </c>
      <c r="AK193" s="83">
        <v>0</v>
      </c>
      <c r="AL193" s="83">
        <v>0</v>
      </c>
      <c r="AM193" s="83">
        <v>0</v>
      </c>
      <c r="AN193" s="83">
        <v>0</v>
      </c>
      <c r="AO193" s="83">
        <v>0</v>
      </c>
      <c r="AP193" s="83">
        <v>0</v>
      </c>
      <c r="AQ193" s="84">
        <f t="shared" si="10"/>
        <v>0</v>
      </c>
      <c r="AR193" s="85">
        <f t="shared" si="11"/>
        <v>0</v>
      </c>
    </row>
    <row r="194" spans="1:44" ht="15.6" x14ac:dyDescent="0.3">
      <c r="A194" s="91" t="s">
        <v>406</v>
      </c>
      <c r="B194" s="93" t="s">
        <v>561</v>
      </c>
      <c r="C194" s="86" t="str">
        <f>IFERROR(VLOOKUP(C$1&amp;$B194,'Score Data Entry'!$L:$M,2,FALSE),"")</f>
        <v/>
      </c>
      <c r="D194" s="86" t="str">
        <f>IFERROR(VLOOKUP(D$1&amp;$B194,'Score Data Entry'!$L:$M,2,FALSE),"")</f>
        <v/>
      </c>
      <c r="E194" s="86" t="str">
        <f>IFERROR(VLOOKUP(E$1&amp;$B194,'Score Data Entry'!$L:$M,2,FALSE),"")</f>
        <v/>
      </c>
      <c r="F194" s="86" t="str">
        <f>IFERROR(VLOOKUP(F$1&amp;$B194,'Score Data Entry'!$L:$M,2,FALSE),"")</f>
        <v/>
      </c>
      <c r="G194" s="86" t="str">
        <f>IFERROR(VLOOKUP(G$1&amp;$B194,'Score Data Entry'!$L:$M,2,FALSE),"")</f>
        <v/>
      </c>
      <c r="H194" s="86" t="str">
        <f>IFERROR(VLOOKUP(H$1&amp;$B194,'Score Data Entry'!$L:$M,2,FALSE),"")</f>
        <v/>
      </c>
      <c r="I194" s="86" t="str">
        <f>IFERROR(VLOOKUP(I$1&amp;$B194,'Score Data Entry'!$L:$M,2,FALSE),"")</f>
        <v/>
      </c>
      <c r="J194" s="86" t="str">
        <f>IFERROR(VLOOKUP(J$1&amp;$B194,'Score Data Entry'!$L:$M,2,FALSE),"")</f>
        <v/>
      </c>
      <c r="K194" s="86" t="str">
        <f>IFERROR(VLOOKUP(K$1&amp;$B194,'Score Data Entry'!$L:$M,2,FALSE),"")</f>
        <v/>
      </c>
      <c r="L194" s="86" t="str">
        <f>IFERROR(VLOOKUP(L$1&amp;$B194,'Score Data Entry'!$L:$M,2,FALSE),"")</f>
        <v/>
      </c>
      <c r="M194" s="86" t="str">
        <f>IFERROR(VLOOKUP(M$1&amp;$B194,'Score Data Entry'!$L:$M,2,FALSE),"")</f>
        <v/>
      </c>
      <c r="N194" s="86" t="str">
        <f>IFERROR(VLOOKUP(N$1&amp;$B194,'Score Data Entry'!$L:$M,2,FALSE),"")</f>
        <v/>
      </c>
      <c r="O194" s="86" t="str">
        <f>IFERROR(VLOOKUP(O$1&amp;$B194,'Score Data Entry'!$L:$M,2,FALSE),"")</f>
        <v/>
      </c>
      <c r="P194" s="86" t="str">
        <f>IFERROR(VLOOKUP(P$1&amp;$B194,'Score Data Entry'!$L:$M,2,FALSE),"")</f>
        <v/>
      </c>
      <c r="Q194" s="86" t="str">
        <f>IFERROR(VLOOKUP(Q$1&amp;$B194,'Score Data Entry'!$L:$M,2,FALSE),"")</f>
        <v/>
      </c>
      <c r="R194" s="86" t="str">
        <f>IFERROR(VLOOKUP(R$1&amp;$B194,'Score Data Entry'!$L:$M,2,FALSE),"")</f>
        <v/>
      </c>
      <c r="S194" s="86" t="str">
        <f>IFERROR(VLOOKUP(S$1&amp;$B194,'Score Data Entry'!$L:$M,2,FALSE),"")</f>
        <v/>
      </c>
      <c r="T194" s="86" t="str">
        <f>IFERROR(VLOOKUP(T$1&amp;$B194,'Score Data Entry'!$L:$M,2,FALSE),"")</f>
        <v/>
      </c>
      <c r="U194" s="86" t="str">
        <f>IFERROR(VLOOKUP(U$1&amp;$B194,'Score Data Entry'!$L:$M,2,FALSE),"")</f>
        <v/>
      </c>
      <c r="V194" s="86" t="str">
        <f>IFERROR(VLOOKUP(V$1&amp;$B194,'Score Data Entry'!$L:$M,2,FALSE),"")</f>
        <v/>
      </c>
      <c r="W194" s="86" t="str">
        <f>IFERROR(VLOOKUP(W$1&amp;$B194,'Score Data Entry'!$L:$M,2,FALSE),"")</f>
        <v/>
      </c>
      <c r="X194" s="86" t="str">
        <f>IFERROR(VLOOKUP(X$1&amp;$B194,'Score Data Entry'!$L:$M,2,FALSE),"")</f>
        <v/>
      </c>
      <c r="Y194" s="86" t="str">
        <f>IFERROR(VLOOKUP(Y$1&amp;$B194,'Score Data Entry'!$L:$M,2,FALSE),"")</f>
        <v/>
      </c>
      <c r="Z194" s="86" t="str">
        <f>IFERROR(VLOOKUP(Z$1&amp;$B194,'Score Data Entry'!$L:$M,2,FALSE),"")</f>
        <v/>
      </c>
      <c r="AA194" s="86" t="str">
        <f>IFERROR(VLOOKUP(AA$1&amp;$B194,'Score Data Entry'!$L:$M,2,FALSE),"")</f>
        <v/>
      </c>
      <c r="AB194" s="86" t="str">
        <f>IFERROR(VLOOKUP(AB$1&amp;$B194,'Score Data Entry'!$L:$M,2,FALSE),"")</f>
        <v/>
      </c>
      <c r="AC194" s="86" t="str">
        <f>IFERROR(VLOOKUP(AC$1&amp;$B194,'Score Data Entry'!$L:$M,2,FALSE),"")</f>
        <v/>
      </c>
      <c r="AD194" s="86" t="str">
        <f>IFERROR(VLOOKUP(AD$1&amp;$B194,'Score Data Entry'!$L:$M,2,FALSE),"")</f>
        <v/>
      </c>
      <c r="AE194" s="86" t="str">
        <f>IFERROR(VLOOKUP(AE$1&amp;$B194,'Score Data Entry'!$L:$M,2,FALSE),"")</f>
        <v/>
      </c>
      <c r="AF194" s="86" t="str">
        <f>IFERROR(VLOOKUP(AF$1&amp;$B194,'Score Data Entry'!$L:$M,2,FALSE),"")</f>
        <v/>
      </c>
      <c r="AG194" s="86" t="str">
        <f>IFERROR(VLOOKUP(AG$1&amp;$B194,'Score Data Entry'!$L:$M,2,FALSE),"")</f>
        <v/>
      </c>
      <c r="AH194" s="86" t="str">
        <f>IFERROR(VLOOKUP(AH$1&amp;$B194,'Score Data Entry'!$L:$M,2,FALSE),"")</f>
        <v/>
      </c>
      <c r="AI194" s="83">
        <v>0</v>
      </c>
      <c r="AJ194" s="83">
        <v>0</v>
      </c>
      <c r="AK194" s="83">
        <v>0</v>
      </c>
      <c r="AL194" s="83">
        <v>0</v>
      </c>
      <c r="AM194" s="83">
        <v>0</v>
      </c>
      <c r="AN194" s="83">
        <v>0</v>
      </c>
      <c r="AO194" s="83">
        <v>0</v>
      </c>
      <c r="AP194" s="83">
        <v>0</v>
      </c>
      <c r="AQ194" s="84">
        <f t="shared" ref="AQ194:AQ201" si="12">SUMIF(C194:AH194,"&lt;&gt;#N/A")</f>
        <v>0</v>
      </c>
      <c r="AR194" s="85">
        <f t="shared" ref="AR194:AR201" si="13">LARGE(C194:AP194,1)+LARGE(C194:AP194,2)+LARGE(C194:AP194,3)+LARGE(C194:AP194,4)+LARGE(C194:AP194,5)+LARGE(C194:AP194,6)+LARGE(C194:AP194,7)+LARGE(C194:AP194,8)</f>
        <v>0</v>
      </c>
    </row>
    <row r="195" spans="1:44" ht="15.6" x14ac:dyDescent="0.3">
      <c r="A195" s="91" t="s">
        <v>407</v>
      </c>
      <c r="B195" s="93" t="s">
        <v>562</v>
      </c>
      <c r="C195" s="86" t="str">
        <f>IFERROR(VLOOKUP(C$1&amp;$B195,'Score Data Entry'!$L:$M,2,FALSE),"")</f>
        <v/>
      </c>
      <c r="D195" s="86" t="str">
        <f>IFERROR(VLOOKUP(D$1&amp;$B195,'Score Data Entry'!$L:$M,2,FALSE),"")</f>
        <v/>
      </c>
      <c r="E195" s="86" t="str">
        <f>IFERROR(VLOOKUP(E$1&amp;$B195,'Score Data Entry'!$L:$M,2,FALSE),"")</f>
        <v/>
      </c>
      <c r="F195" s="86" t="str">
        <f>IFERROR(VLOOKUP(F$1&amp;$B195,'Score Data Entry'!$L:$M,2,FALSE),"")</f>
        <v/>
      </c>
      <c r="G195" s="86" t="str">
        <f>IFERROR(VLOOKUP(G$1&amp;$B195,'Score Data Entry'!$L:$M,2,FALSE),"")</f>
        <v/>
      </c>
      <c r="H195" s="86" t="str">
        <f>IFERROR(VLOOKUP(H$1&amp;$B195,'Score Data Entry'!$L:$M,2,FALSE),"")</f>
        <v/>
      </c>
      <c r="I195" s="86" t="str">
        <f>IFERROR(VLOOKUP(I$1&amp;$B195,'Score Data Entry'!$L:$M,2,FALSE),"")</f>
        <v/>
      </c>
      <c r="J195" s="86" t="str">
        <f>IFERROR(VLOOKUP(J$1&amp;$B195,'Score Data Entry'!$L:$M,2,FALSE),"")</f>
        <v/>
      </c>
      <c r="K195" s="86" t="str">
        <f>IFERROR(VLOOKUP(K$1&amp;$B195,'Score Data Entry'!$L:$M,2,FALSE),"")</f>
        <v/>
      </c>
      <c r="L195" s="86" t="str">
        <f>IFERROR(VLOOKUP(L$1&amp;$B195,'Score Data Entry'!$L:$M,2,FALSE),"")</f>
        <v/>
      </c>
      <c r="M195" s="86" t="str">
        <f>IFERROR(VLOOKUP(M$1&amp;$B195,'Score Data Entry'!$L:$M,2,FALSE),"")</f>
        <v/>
      </c>
      <c r="N195" s="86" t="str">
        <f>IFERROR(VLOOKUP(N$1&amp;$B195,'Score Data Entry'!$L:$M,2,FALSE),"")</f>
        <v/>
      </c>
      <c r="O195" s="86" t="str">
        <f>IFERROR(VLOOKUP(O$1&amp;$B195,'Score Data Entry'!$L:$M,2,FALSE),"")</f>
        <v/>
      </c>
      <c r="P195" s="86" t="str">
        <f>IFERROR(VLOOKUP(P$1&amp;$B195,'Score Data Entry'!$L:$M,2,FALSE),"")</f>
        <v/>
      </c>
      <c r="Q195" s="86" t="str">
        <f>IFERROR(VLOOKUP(Q$1&amp;$B195,'Score Data Entry'!$L:$M,2,FALSE),"")</f>
        <v/>
      </c>
      <c r="R195" s="86" t="str">
        <f>IFERROR(VLOOKUP(R$1&amp;$B195,'Score Data Entry'!$L:$M,2,FALSE),"")</f>
        <v/>
      </c>
      <c r="S195" s="86" t="str">
        <f>IFERROR(VLOOKUP(S$1&amp;$B195,'Score Data Entry'!$L:$M,2,FALSE),"")</f>
        <v/>
      </c>
      <c r="T195" s="86" t="str">
        <f>IFERROR(VLOOKUP(T$1&amp;$B195,'Score Data Entry'!$L:$M,2,FALSE),"")</f>
        <v/>
      </c>
      <c r="U195" s="86" t="str">
        <f>IFERROR(VLOOKUP(U$1&amp;$B195,'Score Data Entry'!$L:$M,2,FALSE),"")</f>
        <v/>
      </c>
      <c r="V195" s="86" t="str">
        <f>IFERROR(VLOOKUP(V$1&amp;$B195,'Score Data Entry'!$L:$M,2,FALSE),"")</f>
        <v/>
      </c>
      <c r="W195" s="86" t="str">
        <f>IFERROR(VLOOKUP(W$1&amp;$B195,'Score Data Entry'!$L:$M,2,FALSE),"")</f>
        <v/>
      </c>
      <c r="X195" s="86" t="str">
        <f>IFERROR(VLOOKUP(X$1&amp;$B195,'Score Data Entry'!$L:$M,2,FALSE),"")</f>
        <v/>
      </c>
      <c r="Y195" s="86" t="str">
        <f>IFERROR(VLOOKUP(Y$1&amp;$B195,'Score Data Entry'!$L:$M,2,FALSE),"")</f>
        <v/>
      </c>
      <c r="Z195" s="86" t="str">
        <f>IFERROR(VLOOKUP(Z$1&amp;$B195,'Score Data Entry'!$L:$M,2,FALSE),"")</f>
        <v/>
      </c>
      <c r="AA195" s="86" t="str">
        <f>IFERROR(VLOOKUP(AA$1&amp;$B195,'Score Data Entry'!$L:$M,2,FALSE),"")</f>
        <v/>
      </c>
      <c r="AB195" s="86" t="str">
        <f>IFERROR(VLOOKUP(AB$1&amp;$B195,'Score Data Entry'!$L:$M,2,FALSE),"")</f>
        <v/>
      </c>
      <c r="AC195" s="86" t="str">
        <f>IFERROR(VLOOKUP(AC$1&amp;$B195,'Score Data Entry'!$L:$M,2,FALSE),"")</f>
        <v/>
      </c>
      <c r="AD195" s="86" t="str">
        <f>IFERROR(VLOOKUP(AD$1&amp;$B195,'Score Data Entry'!$L:$M,2,FALSE),"")</f>
        <v/>
      </c>
      <c r="AE195" s="86" t="str">
        <f>IFERROR(VLOOKUP(AE$1&amp;$B195,'Score Data Entry'!$L:$M,2,FALSE),"")</f>
        <v/>
      </c>
      <c r="AF195" s="86" t="str">
        <f>IFERROR(VLOOKUP(AF$1&amp;$B195,'Score Data Entry'!$L:$M,2,FALSE),"")</f>
        <v/>
      </c>
      <c r="AG195" s="86" t="str">
        <f>IFERROR(VLOOKUP(AG$1&amp;$B195,'Score Data Entry'!$L:$M,2,FALSE),"")</f>
        <v/>
      </c>
      <c r="AH195" s="86" t="str">
        <f>IFERROR(VLOOKUP(AH$1&amp;$B195,'Score Data Entry'!$L:$M,2,FALSE),"")</f>
        <v/>
      </c>
      <c r="AI195" s="83">
        <v>0</v>
      </c>
      <c r="AJ195" s="83">
        <v>0</v>
      </c>
      <c r="AK195" s="83">
        <v>0</v>
      </c>
      <c r="AL195" s="83">
        <v>0</v>
      </c>
      <c r="AM195" s="83">
        <v>0</v>
      </c>
      <c r="AN195" s="83">
        <v>0</v>
      </c>
      <c r="AO195" s="83">
        <v>0</v>
      </c>
      <c r="AP195" s="83">
        <v>0</v>
      </c>
      <c r="AQ195" s="84">
        <f t="shared" si="12"/>
        <v>0</v>
      </c>
      <c r="AR195" s="85">
        <f t="shared" si="13"/>
        <v>0</v>
      </c>
    </row>
    <row r="196" spans="1:44" ht="15.6" x14ac:dyDescent="0.3">
      <c r="A196" s="91" t="s">
        <v>408</v>
      </c>
      <c r="B196" s="93" t="s">
        <v>563</v>
      </c>
      <c r="C196" s="86" t="str">
        <f>IFERROR(VLOOKUP(C$1&amp;$B196,'Score Data Entry'!$L:$M,2,FALSE),"")</f>
        <v/>
      </c>
      <c r="D196" s="86" t="str">
        <f>IFERROR(VLOOKUP(D$1&amp;$B196,'Score Data Entry'!$L:$M,2,FALSE),"")</f>
        <v/>
      </c>
      <c r="E196" s="86" t="str">
        <f>IFERROR(VLOOKUP(E$1&amp;$B196,'Score Data Entry'!$L:$M,2,FALSE),"")</f>
        <v/>
      </c>
      <c r="F196" s="86" t="str">
        <f>IFERROR(VLOOKUP(F$1&amp;$B196,'Score Data Entry'!$L:$M,2,FALSE),"")</f>
        <v/>
      </c>
      <c r="G196" s="86" t="str">
        <f>IFERROR(VLOOKUP(G$1&amp;$B196,'Score Data Entry'!$L:$M,2,FALSE),"")</f>
        <v/>
      </c>
      <c r="H196" s="86" t="str">
        <f>IFERROR(VLOOKUP(H$1&amp;$B196,'Score Data Entry'!$L:$M,2,FALSE),"")</f>
        <v/>
      </c>
      <c r="I196" s="86" t="str">
        <f>IFERROR(VLOOKUP(I$1&amp;$B196,'Score Data Entry'!$L:$M,2,FALSE),"")</f>
        <v/>
      </c>
      <c r="J196" s="86" t="str">
        <f>IFERROR(VLOOKUP(J$1&amp;$B196,'Score Data Entry'!$L:$M,2,FALSE),"")</f>
        <v/>
      </c>
      <c r="K196" s="86" t="str">
        <f>IFERROR(VLOOKUP(K$1&amp;$B196,'Score Data Entry'!$L:$M,2,FALSE),"")</f>
        <v/>
      </c>
      <c r="L196" s="86" t="str">
        <f>IFERROR(VLOOKUP(L$1&amp;$B196,'Score Data Entry'!$L:$M,2,FALSE),"")</f>
        <v/>
      </c>
      <c r="M196" s="86" t="str">
        <f>IFERROR(VLOOKUP(M$1&amp;$B196,'Score Data Entry'!$L:$M,2,FALSE),"")</f>
        <v/>
      </c>
      <c r="N196" s="86" t="str">
        <f>IFERROR(VLOOKUP(N$1&amp;$B196,'Score Data Entry'!$L:$M,2,FALSE),"")</f>
        <v/>
      </c>
      <c r="O196" s="86" t="str">
        <f>IFERROR(VLOOKUP(O$1&amp;$B196,'Score Data Entry'!$L:$M,2,FALSE),"")</f>
        <v/>
      </c>
      <c r="P196" s="86" t="str">
        <f>IFERROR(VLOOKUP(P$1&amp;$B196,'Score Data Entry'!$L:$M,2,FALSE),"")</f>
        <v/>
      </c>
      <c r="Q196" s="86" t="str">
        <f>IFERROR(VLOOKUP(Q$1&amp;$B196,'Score Data Entry'!$L:$M,2,FALSE),"")</f>
        <v/>
      </c>
      <c r="R196" s="86" t="str">
        <f>IFERROR(VLOOKUP(R$1&amp;$B196,'Score Data Entry'!$L:$M,2,FALSE),"")</f>
        <v/>
      </c>
      <c r="S196" s="86" t="str">
        <f>IFERROR(VLOOKUP(S$1&amp;$B196,'Score Data Entry'!$L:$M,2,FALSE),"")</f>
        <v/>
      </c>
      <c r="T196" s="86" t="str">
        <f>IFERROR(VLOOKUP(T$1&amp;$B196,'Score Data Entry'!$L:$M,2,FALSE),"")</f>
        <v/>
      </c>
      <c r="U196" s="86" t="str">
        <f>IFERROR(VLOOKUP(U$1&amp;$B196,'Score Data Entry'!$L:$M,2,FALSE),"")</f>
        <v/>
      </c>
      <c r="V196" s="86" t="str">
        <f>IFERROR(VLOOKUP(V$1&amp;$B196,'Score Data Entry'!$L:$M,2,FALSE),"")</f>
        <v/>
      </c>
      <c r="W196" s="86" t="str">
        <f>IFERROR(VLOOKUP(W$1&amp;$B196,'Score Data Entry'!$L:$M,2,FALSE),"")</f>
        <v/>
      </c>
      <c r="X196" s="86" t="str">
        <f>IFERROR(VLOOKUP(X$1&amp;$B196,'Score Data Entry'!$L:$M,2,FALSE),"")</f>
        <v/>
      </c>
      <c r="Y196" s="86" t="str">
        <f>IFERROR(VLOOKUP(Y$1&amp;$B196,'Score Data Entry'!$L:$M,2,FALSE),"")</f>
        <v/>
      </c>
      <c r="Z196" s="86" t="str">
        <f>IFERROR(VLOOKUP(Z$1&amp;$B196,'Score Data Entry'!$L:$M,2,FALSE),"")</f>
        <v/>
      </c>
      <c r="AA196" s="86" t="str">
        <f>IFERROR(VLOOKUP(AA$1&amp;$B196,'Score Data Entry'!$L:$M,2,FALSE),"")</f>
        <v/>
      </c>
      <c r="AB196" s="86" t="str">
        <f>IFERROR(VLOOKUP(AB$1&amp;$B196,'Score Data Entry'!$L:$M,2,FALSE),"")</f>
        <v/>
      </c>
      <c r="AC196" s="86" t="str">
        <f>IFERROR(VLOOKUP(AC$1&amp;$B196,'Score Data Entry'!$L:$M,2,FALSE),"")</f>
        <v/>
      </c>
      <c r="AD196" s="86" t="str">
        <f>IFERROR(VLOOKUP(AD$1&amp;$B196,'Score Data Entry'!$L:$M,2,FALSE),"")</f>
        <v/>
      </c>
      <c r="AE196" s="86" t="str">
        <f>IFERROR(VLOOKUP(AE$1&amp;$B196,'Score Data Entry'!$L:$M,2,FALSE),"")</f>
        <v/>
      </c>
      <c r="AF196" s="86" t="str">
        <f>IFERROR(VLOOKUP(AF$1&amp;$B196,'Score Data Entry'!$L:$M,2,FALSE),"")</f>
        <v/>
      </c>
      <c r="AG196" s="86" t="str">
        <f>IFERROR(VLOOKUP(AG$1&amp;$B196,'Score Data Entry'!$L:$M,2,FALSE),"")</f>
        <v/>
      </c>
      <c r="AH196" s="86" t="str">
        <f>IFERROR(VLOOKUP(AH$1&amp;$B196,'Score Data Entry'!$L:$M,2,FALSE),"")</f>
        <v/>
      </c>
      <c r="AI196" s="83">
        <v>0</v>
      </c>
      <c r="AJ196" s="83">
        <v>0</v>
      </c>
      <c r="AK196" s="83">
        <v>0</v>
      </c>
      <c r="AL196" s="83">
        <v>0</v>
      </c>
      <c r="AM196" s="83">
        <v>0</v>
      </c>
      <c r="AN196" s="83">
        <v>0</v>
      </c>
      <c r="AO196" s="83">
        <v>0</v>
      </c>
      <c r="AP196" s="83">
        <v>0</v>
      </c>
      <c r="AQ196" s="84">
        <f t="shared" si="12"/>
        <v>0</v>
      </c>
      <c r="AR196" s="85">
        <f t="shared" si="13"/>
        <v>0</v>
      </c>
    </row>
    <row r="197" spans="1:44" ht="15.6" x14ac:dyDescent="0.3">
      <c r="A197" s="91" t="s">
        <v>409</v>
      </c>
      <c r="B197" s="93" t="s">
        <v>564</v>
      </c>
      <c r="C197" s="86" t="str">
        <f>IFERROR(VLOOKUP(C$1&amp;$B197,'Score Data Entry'!$L:$M,2,FALSE),"")</f>
        <v/>
      </c>
      <c r="D197" s="86" t="str">
        <f>IFERROR(VLOOKUP(D$1&amp;$B197,'Score Data Entry'!$L:$M,2,FALSE),"")</f>
        <v/>
      </c>
      <c r="E197" s="86" t="str">
        <f>IFERROR(VLOOKUP(E$1&amp;$B197,'Score Data Entry'!$L:$M,2,FALSE),"")</f>
        <v/>
      </c>
      <c r="F197" s="86" t="str">
        <f>IFERROR(VLOOKUP(F$1&amp;$B197,'Score Data Entry'!$L:$M,2,FALSE),"")</f>
        <v/>
      </c>
      <c r="G197" s="86" t="str">
        <f>IFERROR(VLOOKUP(G$1&amp;$B197,'Score Data Entry'!$L:$M,2,FALSE),"")</f>
        <v/>
      </c>
      <c r="H197" s="86" t="str">
        <f>IFERROR(VLOOKUP(H$1&amp;$B197,'Score Data Entry'!$L:$M,2,FALSE),"")</f>
        <v/>
      </c>
      <c r="I197" s="86" t="str">
        <f>IFERROR(VLOOKUP(I$1&amp;$B197,'Score Data Entry'!$L:$M,2,FALSE),"")</f>
        <v/>
      </c>
      <c r="J197" s="86" t="str">
        <f>IFERROR(VLOOKUP(J$1&amp;$B197,'Score Data Entry'!$L:$M,2,FALSE),"")</f>
        <v/>
      </c>
      <c r="K197" s="86" t="str">
        <f>IFERROR(VLOOKUP(K$1&amp;$B197,'Score Data Entry'!$L:$M,2,FALSE),"")</f>
        <v/>
      </c>
      <c r="L197" s="86" t="str">
        <f>IFERROR(VLOOKUP(L$1&amp;$B197,'Score Data Entry'!$L:$M,2,FALSE),"")</f>
        <v/>
      </c>
      <c r="M197" s="86" t="str">
        <f>IFERROR(VLOOKUP(M$1&amp;$B197,'Score Data Entry'!$L:$M,2,FALSE),"")</f>
        <v/>
      </c>
      <c r="N197" s="86" t="str">
        <f>IFERROR(VLOOKUP(N$1&amp;$B197,'Score Data Entry'!$L:$M,2,FALSE),"")</f>
        <v/>
      </c>
      <c r="O197" s="86" t="str">
        <f>IFERROR(VLOOKUP(O$1&amp;$B197,'Score Data Entry'!$L:$M,2,FALSE),"")</f>
        <v/>
      </c>
      <c r="P197" s="86" t="str">
        <f>IFERROR(VLOOKUP(P$1&amp;$B197,'Score Data Entry'!$L:$M,2,FALSE),"")</f>
        <v/>
      </c>
      <c r="Q197" s="86" t="str">
        <f>IFERROR(VLOOKUP(Q$1&amp;$B197,'Score Data Entry'!$L:$M,2,FALSE),"")</f>
        <v/>
      </c>
      <c r="R197" s="86" t="str">
        <f>IFERROR(VLOOKUP(R$1&amp;$B197,'Score Data Entry'!$L:$M,2,FALSE),"")</f>
        <v/>
      </c>
      <c r="S197" s="86" t="str">
        <f>IFERROR(VLOOKUP(S$1&amp;$B197,'Score Data Entry'!$L:$M,2,FALSE),"")</f>
        <v/>
      </c>
      <c r="T197" s="86" t="str">
        <f>IFERROR(VLOOKUP(T$1&amp;$B197,'Score Data Entry'!$L:$M,2,FALSE),"")</f>
        <v/>
      </c>
      <c r="U197" s="86" t="str">
        <f>IFERROR(VLOOKUP(U$1&amp;$B197,'Score Data Entry'!$L:$M,2,FALSE),"")</f>
        <v/>
      </c>
      <c r="V197" s="86" t="str">
        <f>IFERROR(VLOOKUP(V$1&amp;$B197,'Score Data Entry'!$L:$M,2,FALSE),"")</f>
        <v/>
      </c>
      <c r="W197" s="86" t="str">
        <f>IFERROR(VLOOKUP(W$1&amp;$B197,'Score Data Entry'!$L:$M,2,FALSE),"")</f>
        <v/>
      </c>
      <c r="X197" s="86" t="str">
        <f>IFERROR(VLOOKUP(X$1&amp;$B197,'Score Data Entry'!$L:$M,2,FALSE),"")</f>
        <v/>
      </c>
      <c r="Y197" s="86" t="str">
        <f>IFERROR(VLOOKUP(Y$1&amp;$B197,'Score Data Entry'!$L:$M,2,FALSE),"")</f>
        <v/>
      </c>
      <c r="Z197" s="86" t="str">
        <f>IFERROR(VLOOKUP(Z$1&amp;$B197,'Score Data Entry'!$L:$M,2,FALSE),"")</f>
        <v/>
      </c>
      <c r="AA197" s="86" t="str">
        <f>IFERROR(VLOOKUP(AA$1&amp;$B197,'Score Data Entry'!$L:$M,2,FALSE),"")</f>
        <v/>
      </c>
      <c r="AB197" s="86" t="str">
        <f>IFERROR(VLOOKUP(AB$1&amp;$B197,'Score Data Entry'!$L:$M,2,FALSE),"")</f>
        <v/>
      </c>
      <c r="AC197" s="86" t="str">
        <f>IFERROR(VLOOKUP(AC$1&amp;$B197,'Score Data Entry'!$L:$M,2,FALSE),"")</f>
        <v/>
      </c>
      <c r="AD197" s="86" t="str">
        <f>IFERROR(VLOOKUP(AD$1&amp;$B197,'Score Data Entry'!$L:$M,2,FALSE),"")</f>
        <v/>
      </c>
      <c r="AE197" s="86" t="str">
        <f>IFERROR(VLOOKUP(AE$1&amp;$B197,'Score Data Entry'!$L:$M,2,FALSE),"")</f>
        <v/>
      </c>
      <c r="AF197" s="86" t="str">
        <f>IFERROR(VLOOKUP(AF$1&amp;$B197,'Score Data Entry'!$L:$M,2,FALSE),"")</f>
        <v/>
      </c>
      <c r="AG197" s="86" t="str">
        <f>IFERROR(VLOOKUP(AG$1&amp;$B197,'Score Data Entry'!$L:$M,2,FALSE),"")</f>
        <v/>
      </c>
      <c r="AH197" s="86" t="str">
        <f>IFERROR(VLOOKUP(AH$1&amp;$B197,'Score Data Entry'!$L:$M,2,FALSE),"")</f>
        <v/>
      </c>
      <c r="AI197" s="83">
        <v>0</v>
      </c>
      <c r="AJ197" s="83">
        <v>0</v>
      </c>
      <c r="AK197" s="83">
        <v>0</v>
      </c>
      <c r="AL197" s="83">
        <v>0</v>
      </c>
      <c r="AM197" s="83">
        <v>0</v>
      </c>
      <c r="AN197" s="83">
        <v>0</v>
      </c>
      <c r="AO197" s="83">
        <v>0</v>
      </c>
      <c r="AP197" s="83">
        <v>0</v>
      </c>
      <c r="AQ197" s="84">
        <f t="shared" si="12"/>
        <v>0</v>
      </c>
      <c r="AR197" s="85">
        <f t="shared" si="13"/>
        <v>0</v>
      </c>
    </row>
    <row r="198" spans="1:44" ht="15.6" x14ac:dyDescent="0.3">
      <c r="A198" s="91" t="s">
        <v>410</v>
      </c>
      <c r="B198" s="93" t="s">
        <v>565</v>
      </c>
      <c r="C198" s="86" t="str">
        <f>IFERROR(VLOOKUP(C$1&amp;$B198,'Score Data Entry'!$L:$M,2,FALSE),"")</f>
        <v/>
      </c>
      <c r="D198" s="86" t="str">
        <f>IFERROR(VLOOKUP(D$1&amp;$B198,'Score Data Entry'!$L:$M,2,FALSE),"")</f>
        <v/>
      </c>
      <c r="E198" s="86" t="str">
        <f>IFERROR(VLOOKUP(E$1&amp;$B198,'Score Data Entry'!$L:$M,2,FALSE),"")</f>
        <v/>
      </c>
      <c r="F198" s="86" t="str">
        <f>IFERROR(VLOOKUP(F$1&amp;$B198,'Score Data Entry'!$L:$M,2,FALSE),"")</f>
        <v/>
      </c>
      <c r="G198" s="86" t="str">
        <f>IFERROR(VLOOKUP(G$1&amp;$B198,'Score Data Entry'!$L:$M,2,FALSE),"")</f>
        <v/>
      </c>
      <c r="H198" s="86" t="str">
        <f>IFERROR(VLOOKUP(H$1&amp;$B198,'Score Data Entry'!$L:$M,2,FALSE),"")</f>
        <v/>
      </c>
      <c r="I198" s="86" t="str">
        <f>IFERROR(VLOOKUP(I$1&amp;$B198,'Score Data Entry'!$L:$M,2,FALSE),"")</f>
        <v/>
      </c>
      <c r="J198" s="86" t="str">
        <f>IFERROR(VLOOKUP(J$1&amp;$B198,'Score Data Entry'!$L:$M,2,FALSE),"")</f>
        <v/>
      </c>
      <c r="K198" s="86" t="str">
        <f>IFERROR(VLOOKUP(K$1&amp;$B198,'Score Data Entry'!$L:$M,2,FALSE),"")</f>
        <v/>
      </c>
      <c r="L198" s="86" t="str">
        <f>IFERROR(VLOOKUP(L$1&amp;$B198,'Score Data Entry'!$L:$M,2,FALSE),"")</f>
        <v/>
      </c>
      <c r="M198" s="86" t="str">
        <f>IFERROR(VLOOKUP(M$1&amp;$B198,'Score Data Entry'!$L:$M,2,FALSE),"")</f>
        <v/>
      </c>
      <c r="N198" s="86" t="str">
        <f>IFERROR(VLOOKUP(N$1&amp;$B198,'Score Data Entry'!$L:$M,2,FALSE),"")</f>
        <v/>
      </c>
      <c r="O198" s="86" t="str">
        <f>IFERROR(VLOOKUP(O$1&amp;$B198,'Score Data Entry'!$L:$M,2,FALSE),"")</f>
        <v/>
      </c>
      <c r="P198" s="86" t="str">
        <f>IFERROR(VLOOKUP(P$1&amp;$B198,'Score Data Entry'!$L:$M,2,FALSE),"")</f>
        <v/>
      </c>
      <c r="Q198" s="86" t="str">
        <f>IFERROR(VLOOKUP(Q$1&amp;$B198,'Score Data Entry'!$L:$M,2,FALSE),"")</f>
        <v/>
      </c>
      <c r="R198" s="86" t="str">
        <f>IFERROR(VLOOKUP(R$1&amp;$B198,'Score Data Entry'!$L:$M,2,FALSE),"")</f>
        <v/>
      </c>
      <c r="S198" s="86" t="str">
        <f>IFERROR(VLOOKUP(S$1&amp;$B198,'Score Data Entry'!$L:$M,2,FALSE),"")</f>
        <v/>
      </c>
      <c r="T198" s="86" t="str">
        <f>IFERROR(VLOOKUP(T$1&amp;$B198,'Score Data Entry'!$L:$M,2,FALSE),"")</f>
        <v/>
      </c>
      <c r="U198" s="86" t="str">
        <f>IFERROR(VLOOKUP(U$1&amp;$B198,'Score Data Entry'!$L:$M,2,FALSE),"")</f>
        <v/>
      </c>
      <c r="V198" s="86" t="str">
        <f>IFERROR(VLOOKUP(V$1&amp;$B198,'Score Data Entry'!$L:$M,2,FALSE),"")</f>
        <v/>
      </c>
      <c r="W198" s="86" t="str">
        <f>IFERROR(VLOOKUP(W$1&amp;$B198,'Score Data Entry'!$L:$M,2,FALSE),"")</f>
        <v/>
      </c>
      <c r="X198" s="86" t="str">
        <f>IFERROR(VLOOKUP(X$1&amp;$B198,'Score Data Entry'!$L:$M,2,FALSE),"")</f>
        <v/>
      </c>
      <c r="Y198" s="86" t="str">
        <f>IFERROR(VLOOKUP(Y$1&amp;$B198,'Score Data Entry'!$L:$M,2,FALSE),"")</f>
        <v/>
      </c>
      <c r="Z198" s="86" t="str">
        <f>IFERROR(VLOOKUP(Z$1&amp;$B198,'Score Data Entry'!$L:$M,2,FALSE),"")</f>
        <v/>
      </c>
      <c r="AA198" s="86" t="str">
        <f>IFERROR(VLOOKUP(AA$1&amp;$B198,'Score Data Entry'!$L:$M,2,FALSE),"")</f>
        <v/>
      </c>
      <c r="AB198" s="86" t="str">
        <f>IFERROR(VLOOKUP(AB$1&amp;$B198,'Score Data Entry'!$L:$M,2,FALSE),"")</f>
        <v/>
      </c>
      <c r="AC198" s="86" t="str">
        <f>IFERROR(VLOOKUP(AC$1&amp;$B198,'Score Data Entry'!$L:$M,2,FALSE),"")</f>
        <v/>
      </c>
      <c r="AD198" s="86" t="str">
        <f>IFERROR(VLOOKUP(AD$1&amp;$B198,'Score Data Entry'!$L:$M,2,FALSE),"")</f>
        <v/>
      </c>
      <c r="AE198" s="86" t="str">
        <f>IFERROR(VLOOKUP(AE$1&amp;$B198,'Score Data Entry'!$L:$M,2,FALSE),"")</f>
        <v/>
      </c>
      <c r="AF198" s="86" t="str">
        <f>IFERROR(VLOOKUP(AF$1&amp;$B198,'Score Data Entry'!$L:$M,2,FALSE),"")</f>
        <v/>
      </c>
      <c r="AG198" s="86" t="str">
        <f>IFERROR(VLOOKUP(AG$1&amp;$B198,'Score Data Entry'!$L:$M,2,FALSE),"")</f>
        <v/>
      </c>
      <c r="AH198" s="86" t="str">
        <f>IFERROR(VLOOKUP(AH$1&amp;$B198,'Score Data Entry'!$L:$M,2,FALSE),"")</f>
        <v/>
      </c>
      <c r="AI198" s="83">
        <v>0</v>
      </c>
      <c r="AJ198" s="83">
        <v>0</v>
      </c>
      <c r="AK198" s="83">
        <v>0</v>
      </c>
      <c r="AL198" s="83">
        <v>0</v>
      </c>
      <c r="AM198" s="83">
        <v>0</v>
      </c>
      <c r="AN198" s="83">
        <v>0</v>
      </c>
      <c r="AO198" s="83">
        <v>0</v>
      </c>
      <c r="AP198" s="83">
        <v>0</v>
      </c>
      <c r="AQ198" s="84">
        <f t="shared" si="12"/>
        <v>0</v>
      </c>
      <c r="AR198" s="85">
        <f t="shared" si="13"/>
        <v>0</v>
      </c>
    </row>
    <row r="199" spans="1:44" ht="15.6" x14ac:dyDescent="0.3">
      <c r="A199" s="91" t="s">
        <v>411</v>
      </c>
      <c r="B199" s="93" t="s">
        <v>566</v>
      </c>
      <c r="C199" s="86" t="str">
        <f>IFERROR(VLOOKUP(C$1&amp;$B199,'Score Data Entry'!$L:$M,2,FALSE),"")</f>
        <v/>
      </c>
      <c r="D199" s="86" t="str">
        <f>IFERROR(VLOOKUP(D$1&amp;$B199,'Score Data Entry'!$L:$M,2,FALSE),"")</f>
        <v/>
      </c>
      <c r="E199" s="86" t="str">
        <f>IFERROR(VLOOKUP(E$1&amp;$B199,'Score Data Entry'!$L:$M,2,FALSE),"")</f>
        <v/>
      </c>
      <c r="F199" s="86" t="str">
        <f>IFERROR(VLOOKUP(F$1&amp;$B199,'Score Data Entry'!$L:$M,2,FALSE),"")</f>
        <v/>
      </c>
      <c r="G199" s="86" t="str">
        <f>IFERROR(VLOOKUP(G$1&amp;$B199,'Score Data Entry'!$L:$M,2,FALSE),"")</f>
        <v/>
      </c>
      <c r="H199" s="86" t="str">
        <f>IFERROR(VLOOKUP(H$1&amp;$B199,'Score Data Entry'!$L:$M,2,FALSE),"")</f>
        <v/>
      </c>
      <c r="I199" s="86" t="str">
        <f>IFERROR(VLOOKUP(I$1&amp;$B199,'Score Data Entry'!$L:$M,2,FALSE),"")</f>
        <v/>
      </c>
      <c r="J199" s="86" t="str">
        <f>IFERROR(VLOOKUP(J$1&amp;$B199,'Score Data Entry'!$L:$M,2,FALSE),"")</f>
        <v/>
      </c>
      <c r="K199" s="86" t="str">
        <f>IFERROR(VLOOKUP(K$1&amp;$B199,'Score Data Entry'!$L:$M,2,FALSE),"")</f>
        <v/>
      </c>
      <c r="L199" s="86" t="str">
        <f>IFERROR(VLOOKUP(L$1&amp;$B199,'Score Data Entry'!$L:$M,2,FALSE),"")</f>
        <v/>
      </c>
      <c r="M199" s="86" t="str">
        <f>IFERROR(VLOOKUP(M$1&amp;$B199,'Score Data Entry'!$L:$M,2,FALSE),"")</f>
        <v/>
      </c>
      <c r="N199" s="86" t="str">
        <f>IFERROR(VLOOKUP(N$1&amp;$B199,'Score Data Entry'!$L:$M,2,FALSE),"")</f>
        <v/>
      </c>
      <c r="O199" s="86" t="str">
        <f>IFERROR(VLOOKUP(O$1&amp;$B199,'Score Data Entry'!$L:$M,2,FALSE),"")</f>
        <v/>
      </c>
      <c r="P199" s="86" t="str">
        <f>IFERROR(VLOOKUP(P$1&amp;$B199,'Score Data Entry'!$L:$M,2,FALSE),"")</f>
        <v/>
      </c>
      <c r="Q199" s="86" t="str">
        <f>IFERROR(VLOOKUP(Q$1&amp;$B199,'Score Data Entry'!$L:$M,2,FALSE),"")</f>
        <v/>
      </c>
      <c r="R199" s="86" t="str">
        <f>IFERROR(VLOOKUP(R$1&amp;$B199,'Score Data Entry'!$L:$M,2,FALSE),"")</f>
        <v/>
      </c>
      <c r="S199" s="86" t="str">
        <f>IFERROR(VLOOKUP(S$1&amp;$B199,'Score Data Entry'!$L:$M,2,FALSE),"")</f>
        <v/>
      </c>
      <c r="T199" s="86" t="str">
        <f>IFERROR(VLOOKUP(T$1&amp;$B199,'Score Data Entry'!$L:$M,2,FALSE),"")</f>
        <v/>
      </c>
      <c r="U199" s="86" t="str">
        <f>IFERROR(VLOOKUP(U$1&amp;$B199,'Score Data Entry'!$L:$M,2,FALSE),"")</f>
        <v/>
      </c>
      <c r="V199" s="86" t="str">
        <f>IFERROR(VLOOKUP(V$1&amp;$B199,'Score Data Entry'!$L:$M,2,FALSE),"")</f>
        <v/>
      </c>
      <c r="W199" s="86" t="str">
        <f>IFERROR(VLOOKUP(W$1&amp;$B199,'Score Data Entry'!$L:$M,2,FALSE),"")</f>
        <v/>
      </c>
      <c r="X199" s="86" t="str">
        <f>IFERROR(VLOOKUP(X$1&amp;$B199,'Score Data Entry'!$L:$M,2,FALSE),"")</f>
        <v/>
      </c>
      <c r="Y199" s="86" t="str">
        <f>IFERROR(VLOOKUP(Y$1&amp;$B199,'Score Data Entry'!$L:$M,2,FALSE),"")</f>
        <v/>
      </c>
      <c r="Z199" s="86" t="str">
        <f>IFERROR(VLOOKUP(Z$1&amp;$B199,'Score Data Entry'!$L:$M,2,FALSE),"")</f>
        <v/>
      </c>
      <c r="AA199" s="86" t="str">
        <f>IFERROR(VLOOKUP(AA$1&amp;$B199,'Score Data Entry'!$L:$M,2,FALSE),"")</f>
        <v/>
      </c>
      <c r="AB199" s="86" t="str">
        <f>IFERROR(VLOOKUP(AB$1&amp;$B199,'Score Data Entry'!$L:$M,2,FALSE),"")</f>
        <v/>
      </c>
      <c r="AC199" s="86" t="str">
        <f>IFERROR(VLOOKUP(AC$1&amp;$B199,'Score Data Entry'!$L:$M,2,FALSE),"")</f>
        <v/>
      </c>
      <c r="AD199" s="86" t="str">
        <f>IFERROR(VLOOKUP(AD$1&amp;$B199,'Score Data Entry'!$L:$M,2,FALSE),"")</f>
        <v/>
      </c>
      <c r="AE199" s="86" t="str">
        <f>IFERROR(VLOOKUP(AE$1&amp;$B199,'Score Data Entry'!$L:$M,2,FALSE),"")</f>
        <v/>
      </c>
      <c r="AF199" s="86" t="str">
        <f>IFERROR(VLOOKUP(AF$1&amp;$B199,'Score Data Entry'!$L:$M,2,FALSE),"")</f>
        <v/>
      </c>
      <c r="AG199" s="86" t="str">
        <f>IFERROR(VLOOKUP(AG$1&amp;$B199,'Score Data Entry'!$L:$M,2,FALSE),"")</f>
        <v/>
      </c>
      <c r="AH199" s="86" t="str">
        <f>IFERROR(VLOOKUP(AH$1&amp;$B199,'Score Data Entry'!$L:$M,2,FALSE),"")</f>
        <v/>
      </c>
      <c r="AI199" s="83">
        <v>0</v>
      </c>
      <c r="AJ199" s="83">
        <v>0</v>
      </c>
      <c r="AK199" s="83">
        <v>0</v>
      </c>
      <c r="AL199" s="83">
        <v>0</v>
      </c>
      <c r="AM199" s="83">
        <v>0</v>
      </c>
      <c r="AN199" s="83">
        <v>0</v>
      </c>
      <c r="AO199" s="83">
        <v>0</v>
      </c>
      <c r="AP199" s="83">
        <v>0</v>
      </c>
      <c r="AQ199" s="84">
        <f t="shared" si="12"/>
        <v>0</v>
      </c>
      <c r="AR199" s="85">
        <f t="shared" si="13"/>
        <v>0</v>
      </c>
    </row>
    <row r="200" spans="1:44" ht="15.6" x14ac:dyDescent="0.3">
      <c r="A200" s="91" t="s">
        <v>412</v>
      </c>
      <c r="B200" s="93" t="s">
        <v>567</v>
      </c>
      <c r="C200" s="86" t="str">
        <f>IFERROR(VLOOKUP(C$1&amp;$B200,'Score Data Entry'!$L:$M,2,FALSE),"")</f>
        <v/>
      </c>
      <c r="D200" s="86" t="str">
        <f>IFERROR(VLOOKUP(D$1&amp;$B200,'Score Data Entry'!$L:$M,2,FALSE),"")</f>
        <v/>
      </c>
      <c r="E200" s="86" t="str">
        <f>IFERROR(VLOOKUP(E$1&amp;$B200,'Score Data Entry'!$L:$M,2,FALSE),"")</f>
        <v/>
      </c>
      <c r="F200" s="86" t="str">
        <f>IFERROR(VLOOKUP(F$1&amp;$B200,'Score Data Entry'!$L:$M,2,FALSE),"")</f>
        <v/>
      </c>
      <c r="G200" s="86" t="str">
        <f>IFERROR(VLOOKUP(G$1&amp;$B200,'Score Data Entry'!$L:$M,2,FALSE),"")</f>
        <v/>
      </c>
      <c r="H200" s="86" t="str">
        <f>IFERROR(VLOOKUP(H$1&amp;$B200,'Score Data Entry'!$L:$M,2,FALSE),"")</f>
        <v/>
      </c>
      <c r="I200" s="86" t="str">
        <f>IFERROR(VLOOKUP(I$1&amp;$B200,'Score Data Entry'!$L:$M,2,FALSE),"")</f>
        <v/>
      </c>
      <c r="J200" s="86" t="str">
        <f>IFERROR(VLOOKUP(J$1&amp;$B200,'Score Data Entry'!$L:$M,2,FALSE),"")</f>
        <v/>
      </c>
      <c r="K200" s="86" t="str">
        <f>IFERROR(VLOOKUP(K$1&amp;$B200,'Score Data Entry'!$L:$M,2,FALSE),"")</f>
        <v/>
      </c>
      <c r="L200" s="86" t="str">
        <f>IFERROR(VLOOKUP(L$1&amp;$B200,'Score Data Entry'!$L:$M,2,FALSE),"")</f>
        <v/>
      </c>
      <c r="M200" s="86" t="str">
        <f>IFERROR(VLOOKUP(M$1&amp;$B200,'Score Data Entry'!$L:$M,2,FALSE),"")</f>
        <v/>
      </c>
      <c r="N200" s="86" t="str">
        <f>IFERROR(VLOOKUP(N$1&amp;$B200,'Score Data Entry'!$L:$M,2,FALSE),"")</f>
        <v/>
      </c>
      <c r="O200" s="86" t="str">
        <f>IFERROR(VLOOKUP(O$1&amp;$B200,'Score Data Entry'!$L:$M,2,FALSE),"")</f>
        <v/>
      </c>
      <c r="P200" s="86" t="str">
        <f>IFERROR(VLOOKUP(P$1&amp;$B200,'Score Data Entry'!$L:$M,2,FALSE),"")</f>
        <v/>
      </c>
      <c r="Q200" s="86" t="str">
        <f>IFERROR(VLOOKUP(Q$1&amp;$B200,'Score Data Entry'!$L:$M,2,FALSE),"")</f>
        <v/>
      </c>
      <c r="R200" s="86" t="str">
        <f>IFERROR(VLOOKUP(R$1&amp;$B200,'Score Data Entry'!$L:$M,2,FALSE),"")</f>
        <v/>
      </c>
      <c r="S200" s="86" t="str">
        <f>IFERROR(VLOOKUP(S$1&amp;$B200,'Score Data Entry'!$L:$M,2,FALSE),"")</f>
        <v/>
      </c>
      <c r="T200" s="86" t="str">
        <f>IFERROR(VLOOKUP(T$1&amp;$B200,'Score Data Entry'!$L:$M,2,FALSE),"")</f>
        <v/>
      </c>
      <c r="U200" s="86" t="str">
        <f>IFERROR(VLOOKUP(U$1&amp;$B200,'Score Data Entry'!$L:$M,2,FALSE),"")</f>
        <v/>
      </c>
      <c r="V200" s="86" t="str">
        <f>IFERROR(VLOOKUP(V$1&amp;$B200,'Score Data Entry'!$L:$M,2,FALSE),"")</f>
        <v/>
      </c>
      <c r="W200" s="86" t="str">
        <f>IFERROR(VLOOKUP(W$1&amp;$B200,'Score Data Entry'!$L:$M,2,FALSE),"")</f>
        <v/>
      </c>
      <c r="X200" s="86" t="str">
        <f>IFERROR(VLOOKUP(X$1&amp;$B200,'Score Data Entry'!$L:$M,2,FALSE),"")</f>
        <v/>
      </c>
      <c r="Y200" s="86" t="str">
        <f>IFERROR(VLOOKUP(Y$1&amp;$B200,'Score Data Entry'!$L:$M,2,FALSE),"")</f>
        <v/>
      </c>
      <c r="Z200" s="86" t="str">
        <f>IFERROR(VLOOKUP(Z$1&amp;$B200,'Score Data Entry'!$L:$M,2,FALSE),"")</f>
        <v/>
      </c>
      <c r="AA200" s="86" t="str">
        <f>IFERROR(VLOOKUP(AA$1&amp;$B200,'Score Data Entry'!$L:$M,2,FALSE),"")</f>
        <v/>
      </c>
      <c r="AB200" s="86" t="str">
        <f>IFERROR(VLOOKUP(AB$1&amp;$B200,'Score Data Entry'!$L:$M,2,FALSE),"")</f>
        <v/>
      </c>
      <c r="AC200" s="86" t="str">
        <f>IFERROR(VLOOKUP(AC$1&amp;$B200,'Score Data Entry'!$L:$M,2,FALSE),"")</f>
        <v/>
      </c>
      <c r="AD200" s="86" t="str">
        <f>IFERROR(VLOOKUP(AD$1&amp;$B200,'Score Data Entry'!$L:$M,2,FALSE),"")</f>
        <v/>
      </c>
      <c r="AE200" s="86" t="str">
        <f>IFERROR(VLOOKUP(AE$1&amp;$B200,'Score Data Entry'!$L:$M,2,FALSE),"")</f>
        <v/>
      </c>
      <c r="AF200" s="86" t="str">
        <f>IFERROR(VLOOKUP(AF$1&amp;$B200,'Score Data Entry'!$L:$M,2,FALSE),"")</f>
        <v/>
      </c>
      <c r="AG200" s="86" t="str">
        <f>IFERROR(VLOOKUP(AG$1&amp;$B200,'Score Data Entry'!$L:$M,2,FALSE),"")</f>
        <v/>
      </c>
      <c r="AH200" s="86" t="str">
        <f>IFERROR(VLOOKUP(AH$1&amp;$B200,'Score Data Entry'!$L:$M,2,FALSE),"")</f>
        <v/>
      </c>
      <c r="AI200" s="83">
        <v>0</v>
      </c>
      <c r="AJ200" s="83">
        <v>0</v>
      </c>
      <c r="AK200" s="83">
        <v>0</v>
      </c>
      <c r="AL200" s="83">
        <v>0</v>
      </c>
      <c r="AM200" s="83">
        <v>0</v>
      </c>
      <c r="AN200" s="83">
        <v>0</v>
      </c>
      <c r="AO200" s="83">
        <v>0</v>
      </c>
      <c r="AP200" s="83">
        <v>0</v>
      </c>
      <c r="AQ200" s="84">
        <f t="shared" si="12"/>
        <v>0</v>
      </c>
      <c r="AR200" s="85">
        <f t="shared" si="13"/>
        <v>0</v>
      </c>
    </row>
    <row r="201" spans="1:44" ht="15.6" x14ac:dyDescent="0.3">
      <c r="A201" s="91" t="s">
        <v>326</v>
      </c>
      <c r="B201" s="93" t="s">
        <v>597</v>
      </c>
      <c r="C201" s="86" t="str">
        <f>IFERROR(VLOOKUP(C$1&amp;$B201,'Score Data Entry'!$L:$M,2,FALSE),"")</f>
        <v/>
      </c>
      <c r="D201" s="86" t="str">
        <f>IFERROR(VLOOKUP(D$1&amp;$B201,'Score Data Entry'!$L:$M,2,FALSE),"")</f>
        <v/>
      </c>
      <c r="E201" s="86" t="str">
        <f>IFERROR(VLOOKUP(E$1&amp;$B201,'Score Data Entry'!$L:$M,2,FALSE),"")</f>
        <v/>
      </c>
      <c r="F201" s="86" t="str">
        <f>IFERROR(VLOOKUP(F$1&amp;$B201,'Score Data Entry'!$L:$M,2,FALSE),"")</f>
        <v/>
      </c>
      <c r="G201" s="86" t="str">
        <f>IFERROR(VLOOKUP(G$1&amp;$B201,'Score Data Entry'!$L:$M,2,FALSE),"")</f>
        <v/>
      </c>
      <c r="H201" s="86" t="str">
        <f>IFERROR(VLOOKUP(H$1&amp;$B201,'Score Data Entry'!$L:$M,2,FALSE),"")</f>
        <v/>
      </c>
      <c r="I201" s="86" t="str">
        <f>IFERROR(VLOOKUP(I$1&amp;$B201,'Score Data Entry'!$L:$M,2,FALSE),"")</f>
        <v/>
      </c>
      <c r="J201" s="86" t="str">
        <f>IFERROR(VLOOKUP(J$1&amp;$B201,'Score Data Entry'!$L:$M,2,FALSE),"")</f>
        <v/>
      </c>
      <c r="K201" s="86" t="str">
        <f>IFERROR(VLOOKUP(K$1&amp;$B201,'Score Data Entry'!$L:$M,2,FALSE),"")</f>
        <v/>
      </c>
      <c r="L201" s="86" t="str">
        <f>IFERROR(VLOOKUP(L$1&amp;$B201,'Score Data Entry'!$L:$M,2,FALSE),"")</f>
        <v/>
      </c>
      <c r="M201" s="86" t="str">
        <f>IFERROR(VLOOKUP(M$1&amp;$B201,'Score Data Entry'!$L:$M,2,FALSE),"")</f>
        <v/>
      </c>
      <c r="N201" s="86" t="str">
        <f>IFERROR(VLOOKUP(N$1&amp;$B201,'Score Data Entry'!$L:$M,2,FALSE),"")</f>
        <v/>
      </c>
      <c r="O201" s="86" t="str">
        <f>IFERROR(VLOOKUP(O$1&amp;$B201,'Score Data Entry'!$L:$M,2,FALSE),"")</f>
        <v/>
      </c>
      <c r="P201" s="86" t="str">
        <f>IFERROR(VLOOKUP(P$1&amp;$B201,'Score Data Entry'!$L:$M,2,FALSE),"")</f>
        <v/>
      </c>
      <c r="Q201" s="86" t="str">
        <f>IFERROR(VLOOKUP(Q$1&amp;$B201,'Score Data Entry'!$L:$M,2,FALSE),"")</f>
        <v/>
      </c>
      <c r="R201" s="86" t="str">
        <f>IFERROR(VLOOKUP(R$1&amp;$B201,'Score Data Entry'!$L:$M,2,FALSE),"")</f>
        <v/>
      </c>
      <c r="S201" s="86" t="str">
        <f>IFERROR(VLOOKUP(S$1&amp;$B201,'Score Data Entry'!$L:$M,2,FALSE),"")</f>
        <v/>
      </c>
      <c r="T201" s="86" t="str">
        <f>IFERROR(VLOOKUP(T$1&amp;$B201,'Score Data Entry'!$L:$M,2,FALSE),"")</f>
        <v/>
      </c>
      <c r="U201" s="86" t="str">
        <f>IFERROR(VLOOKUP(U$1&amp;$B201,'Score Data Entry'!$L:$M,2,FALSE),"")</f>
        <v/>
      </c>
      <c r="V201" s="86" t="str">
        <f>IFERROR(VLOOKUP(V$1&amp;$B201,'Score Data Entry'!$L:$M,2,FALSE),"")</f>
        <v/>
      </c>
      <c r="W201" s="86" t="str">
        <f>IFERROR(VLOOKUP(W$1&amp;$B201,'Score Data Entry'!$L:$M,2,FALSE),"")</f>
        <v/>
      </c>
      <c r="X201" s="86" t="str">
        <f>IFERROR(VLOOKUP(X$1&amp;$B201,'Score Data Entry'!$L:$M,2,FALSE),"")</f>
        <v/>
      </c>
      <c r="Y201" s="86" t="str">
        <f>IFERROR(VLOOKUP(Y$1&amp;$B201,'Score Data Entry'!$L:$M,2,FALSE),"")</f>
        <v/>
      </c>
      <c r="Z201" s="86" t="str">
        <f>IFERROR(VLOOKUP(Z$1&amp;$B201,'Score Data Entry'!$L:$M,2,FALSE),"")</f>
        <v/>
      </c>
      <c r="AA201" s="86" t="str">
        <f>IFERROR(VLOOKUP(AA$1&amp;$B201,'Score Data Entry'!$L:$M,2,FALSE),"")</f>
        <v/>
      </c>
      <c r="AB201" s="86" t="str">
        <f>IFERROR(VLOOKUP(AB$1&amp;$B201,'Score Data Entry'!$L:$M,2,FALSE),"")</f>
        <v/>
      </c>
      <c r="AC201" s="86" t="str">
        <f>IFERROR(VLOOKUP(AC$1&amp;$B201,'Score Data Entry'!$L:$M,2,FALSE),"")</f>
        <v/>
      </c>
      <c r="AD201" s="86" t="str">
        <f>IFERROR(VLOOKUP(AD$1&amp;$B201,'Score Data Entry'!$L:$M,2,FALSE),"")</f>
        <v/>
      </c>
      <c r="AE201" s="86" t="str">
        <f>IFERROR(VLOOKUP(AE$1&amp;$B201,'Score Data Entry'!$L:$M,2,FALSE),"")</f>
        <v/>
      </c>
      <c r="AF201" s="86" t="str">
        <f>IFERROR(VLOOKUP(AF$1&amp;$B201,'Score Data Entry'!$L:$M,2,FALSE),"")</f>
        <v/>
      </c>
      <c r="AG201" s="86" t="str">
        <f>IFERROR(VLOOKUP(AG$1&amp;$B201,'Score Data Entry'!$L:$M,2,FALSE),"")</f>
        <v/>
      </c>
      <c r="AH201" s="86" t="str">
        <f>IFERROR(VLOOKUP(AH$1&amp;$B201,'Score Data Entry'!$L:$M,2,FALSE),"")</f>
        <v/>
      </c>
      <c r="AI201" s="83">
        <v>0</v>
      </c>
      <c r="AJ201" s="83">
        <v>0</v>
      </c>
      <c r="AK201" s="83">
        <v>0</v>
      </c>
      <c r="AL201" s="83">
        <v>0</v>
      </c>
      <c r="AM201" s="83">
        <v>0</v>
      </c>
      <c r="AN201" s="83">
        <v>0</v>
      </c>
      <c r="AO201" s="83">
        <v>0</v>
      </c>
      <c r="AP201" s="83">
        <v>0</v>
      </c>
      <c r="AQ201" s="84">
        <f t="shared" si="12"/>
        <v>0</v>
      </c>
      <c r="AR201" s="85">
        <f t="shared" si="13"/>
        <v>0</v>
      </c>
    </row>
  </sheetData>
  <autoFilter ref="A1:AR201" xr:uid="{1D832405-7DBC-43B9-A0AB-ED128A5929FE}">
    <sortState ref="A2:AR201">
      <sortCondition descending="1" ref="AR1:AR201"/>
    </sortState>
  </autoFilter>
  <sortState ref="A2:AR201">
    <sortCondition ref="B1"/>
  </sortState>
  <conditionalFormatting sqref="C2:R3 AI4:AP94 T2:AP3">
    <cfRule type="top10" dxfId="21" priority="557" rank="8"/>
  </conditionalFormatting>
  <conditionalFormatting sqref="C3:R3 AI4:AP94 T3:AP3">
    <cfRule type="top10" dxfId="20" priority="17" rank="8"/>
  </conditionalFormatting>
  <conditionalFormatting sqref="AI2">
    <cfRule type="top10" dxfId="19" priority="15" rank="8"/>
  </conditionalFormatting>
  <conditionalFormatting sqref="C2:R3 T2:AH3">
    <cfRule type="cellIs" dxfId="18" priority="14" operator="greaterThan">
      <formula>0</formula>
    </cfRule>
  </conditionalFormatting>
  <conditionalFormatting sqref="D2">
    <cfRule type="cellIs" dxfId="17" priority="13" operator="greaterThan">
      <formula>0</formula>
    </cfRule>
  </conditionalFormatting>
  <conditionalFormatting sqref="AI95:AP201">
    <cfRule type="top10" dxfId="16" priority="12" rank="8"/>
  </conditionalFormatting>
  <conditionalFormatting sqref="AI95:AP201">
    <cfRule type="top10" dxfId="15" priority="11" rank="8"/>
  </conditionalFormatting>
  <conditionalFormatting sqref="C4:R201 T4:AH201">
    <cfRule type="top10" dxfId="14" priority="9" rank="8"/>
  </conditionalFormatting>
  <conditionalFormatting sqref="C4:R201 T4:AH201">
    <cfRule type="top10" dxfId="13" priority="8" rank="8"/>
  </conditionalFormatting>
  <conditionalFormatting sqref="C4:R201 T4:AH201">
    <cfRule type="cellIs" dxfId="12" priority="7" operator="greaterThan">
      <formula>0</formula>
    </cfRule>
  </conditionalFormatting>
  <conditionalFormatting sqref="S2:S3">
    <cfRule type="top10" dxfId="11" priority="6" rank="8"/>
  </conditionalFormatting>
  <conditionalFormatting sqref="S3">
    <cfRule type="top10" dxfId="10" priority="5" rank="8"/>
  </conditionalFormatting>
  <conditionalFormatting sqref="S2:S3">
    <cfRule type="cellIs" dxfId="9" priority="4" operator="greaterThan">
      <formula>0</formula>
    </cfRule>
  </conditionalFormatting>
  <conditionalFormatting sqref="S4:S201">
    <cfRule type="top10" dxfId="8" priority="3" rank="8"/>
  </conditionalFormatting>
  <conditionalFormatting sqref="S4:S201">
    <cfRule type="top10" dxfId="7" priority="2" rank="8"/>
  </conditionalFormatting>
  <conditionalFormatting sqref="S4:S201">
    <cfRule type="cellIs" dxfId="6" priority="1" operator="greaterThan">
      <formula>0</formula>
    </cfRule>
  </conditionalFormatting>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11"/>
  <sheetViews>
    <sheetView workbookViewId="0">
      <pane ySplit="27" topLeftCell="A28" activePane="bottomLeft" state="frozen"/>
      <selection pane="bottomLeft" activeCell="I27" sqref="I27"/>
    </sheetView>
  </sheetViews>
  <sheetFormatPr defaultRowHeight="13.2" x14ac:dyDescent="0.25"/>
  <cols>
    <col min="1" max="1" width="9.6640625" customWidth="1"/>
    <col min="2" max="2" width="11.88671875" customWidth="1"/>
    <col min="3" max="3" width="10.5546875" style="56" customWidth="1"/>
    <col min="4" max="4" width="11" customWidth="1"/>
    <col min="5" max="5" width="6.88671875" customWidth="1"/>
    <col min="6" max="6" width="7.44140625" customWidth="1"/>
    <col min="7" max="7" width="8.33203125" customWidth="1"/>
    <col min="8" max="8" width="16.88671875" bestFit="1" customWidth="1"/>
    <col min="9" max="9" width="13.88671875" style="57" bestFit="1" customWidth="1"/>
    <col min="10" max="11" width="9.109375" hidden="1" customWidth="1"/>
    <col min="12" max="12" width="17.88671875" style="57" customWidth="1"/>
    <col min="13" max="13" width="10.6640625" style="15" customWidth="1"/>
    <col min="14" max="15" width="9.109375" style="15" hidden="1" customWidth="1"/>
    <col min="16" max="21" width="9.109375" hidden="1" customWidth="1"/>
    <col min="25" max="25" width="2" bestFit="1" customWidth="1"/>
    <col min="26" max="26" width="8" customWidth="1"/>
  </cols>
  <sheetData>
    <row r="1" spans="1:21" x14ac:dyDescent="0.25">
      <c r="A1" s="10" t="s">
        <v>196</v>
      </c>
      <c r="B1" s="10"/>
      <c r="J1" s="28" t="s">
        <v>194</v>
      </c>
      <c r="K1" s="28" t="s">
        <v>194</v>
      </c>
      <c r="L1" s="65"/>
      <c r="N1" s="28" t="s">
        <v>193</v>
      </c>
      <c r="O1" s="28" t="s">
        <v>193</v>
      </c>
      <c r="P1" s="28" t="s">
        <v>194</v>
      </c>
      <c r="Q1" s="28" t="s">
        <v>194</v>
      </c>
      <c r="R1" s="28" t="s">
        <v>194</v>
      </c>
      <c r="S1" s="28" t="s">
        <v>194</v>
      </c>
      <c r="T1" s="28" t="s">
        <v>194</v>
      </c>
      <c r="U1" s="28" t="s">
        <v>194</v>
      </c>
    </row>
    <row r="2" spans="1:21" hidden="1" x14ac:dyDescent="0.25">
      <c r="B2" s="10" t="s">
        <v>188</v>
      </c>
    </row>
    <row r="3" spans="1:21" hidden="1" x14ac:dyDescent="0.25">
      <c r="B3" s="10" t="s">
        <v>189</v>
      </c>
    </row>
    <row r="4" spans="1:21" hidden="1" x14ac:dyDescent="0.25">
      <c r="B4" s="10" t="s">
        <v>190</v>
      </c>
    </row>
    <row r="5" spans="1:21" ht="25.5" hidden="1" customHeight="1" x14ac:dyDescent="0.25">
      <c r="B5" s="96" t="s">
        <v>195</v>
      </c>
      <c r="C5" s="96"/>
      <c r="D5" s="96"/>
      <c r="E5" s="96"/>
      <c r="F5" s="96"/>
      <c r="G5" s="96"/>
      <c r="H5" s="96"/>
      <c r="I5" s="96"/>
      <c r="J5" s="96"/>
      <c r="K5" s="96"/>
      <c r="L5" s="96"/>
      <c r="M5" s="96"/>
    </row>
    <row r="6" spans="1:21" ht="24" hidden="1" customHeight="1" x14ac:dyDescent="0.25">
      <c r="B6" s="100" t="s">
        <v>191</v>
      </c>
      <c r="C6" s="100"/>
      <c r="D6" s="100"/>
      <c r="E6" s="100"/>
      <c r="F6" s="100"/>
      <c r="G6" s="100"/>
      <c r="H6" s="100"/>
      <c r="I6" s="100"/>
      <c r="J6" s="100"/>
      <c r="K6" s="100"/>
      <c r="L6" s="100"/>
      <c r="M6" s="100"/>
    </row>
    <row r="7" spans="1:21" ht="40.5" hidden="1" customHeight="1" x14ac:dyDescent="0.25">
      <c r="B7" s="100" t="s">
        <v>192</v>
      </c>
      <c r="C7" s="100"/>
      <c r="D7" s="100"/>
      <c r="E7" s="100"/>
      <c r="F7" s="100"/>
      <c r="G7" s="100"/>
      <c r="H7" s="100"/>
      <c r="I7" s="100"/>
      <c r="J7" s="100"/>
      <c r="K7" s="100"/>
      <c r="L7" s="100"/>
      <c r="M7" s="100"/>
    </row>
    <row r="8" spans="1:21" ht="27.75" hidden="1" customHeight="1" x14ac:dyDescent="0.25">
      <c r="B8" s="96" t="s">
        <v>203</v>
      </c>
      <c r="C8" s="96"/>
      <c r="D8" s="96"/>
      <c r="E8" s="96"/>
      <c r="F8" s="96"/>
      <c r="G8" s="96"/>
      <c r="H8" s="96"/>
      <c r="I8" s="96"/>
      <c r="J8" s="96"/>
      <c r="K8" s="96"/>
      <c r="L8" s="96"/>
      <c r="M8" s="96"/>
    </row>
    <row r="9" spans="1:21" ht="27" hidden="1" customHeight="1" x14ac:dyDescent="0.25">
      <c r="B9" s="96" t="s">
        <v>200</v>
      </c>
      <c r="C9" s="96"/>
      <c r="D9" s="96"/>
      <c r="E9" s="96"/>
      <c r="F9" s="96"/>
      <c r="G9" s="96"/>
      <c r="H9" s="96"/>
      <c r="I9" s="96"/>
      <c r="J9" s="96"/>
      <c r="K9" s="96"/>
      <c r="L9" s="96"/>
      <c r="M9" s="96"/>
    </row>
    <row r="10" spans="1:21" hidden="1" x14ac:dyDescent="0.25">
      <c r="B10" s="30" t="s">
        <v>199</v>
      </c>
      <c r="C10" s="60"/>
      <c r="D10" s="30"/>
      <c r="E10" s="30"/>
      <c r="F10" s="30"/>
      <c r="G10" s="30"/>
      <c r="H10" s="30"/>
      <c r="I10" s="58"/>
      <c r="J10" s="30"/>
      <c r="K10" s="30"/>
      <c r="L10" s="58"/>
      <c r="M10" s="30"/>
    </row>
    <row r="11" spans="1:21" hidden="1" x14ac:dyDescent="0.25">
      <c r="B11" s="30" t="s">
        <v>201</v>
      </c>
      <c r="C11" s="60"/>
      <c r="D11" s="30"/>
      <c r="E11" s="30"/>
      <c r="F11" s="30"/>
      <c r="G11" s="30"/>
      <c r="H11" s="30"/>
      <c r="I11" s="58"/>
      <c r="J11" s="30"/>
      <c r="K11" s="30"/>
      <c r="L11" s="58"/>
      <c r="M11" s="30"/>
    </row>
    <row r="12" spans="1:21" hidden="1" x14ac:dyDescent="0.25">
      <c r="B12" s="10" t="s">
        <v>253</v>
      </c>
    </row>
    <row r="13" spans="1:21" hidden="1" x14ac:dyDescent="0.25">
      <c r="A13" s="10" t="s">
        <v>251</v>
      </c>
    </row>
    <row r="14" spans="1:21" ht="42" hidden="1" customHeight="1" x14ac:dyDescent="0.25">
      <c r="B14" s="100" t="s">
        <v>204</v>
      </c>
      <c r="C14" s="100"/>
      <c r="D14" s="100"/>
      <c r="E14" s="100"/>
      <c r="F14" s="100"/>
      <c r="G14" s="100"/>
      <c r="H14" s="100"/>
      <c r="I14" s="100"/>
      <c r="J14" s="100"/>
      <c r="K14" s="100"/>
      <c r="L14" s="100"/>
      <c r="M14" s="100"/>
    </row>
    <row r="15" spans="1:21" ht="28.5" hidden="1" customHeight="1" x14ac:dyDescent="0.25">
      <c r="B15" s="29"/>
      <c r="C15" s="96" t="s">
        <v>205</v>
      </c>
      <c r="D15" s="96"/>
      <c r="E15" s="96"/>
      <c r="F15" s="96"/>
      <c r="G15" s="96"/>
      <c r="H15" s="96"/>
      <c r="I15" s="96"/>
      <c r="J15" s="96"/>
      <c r="K15" s="96"/>
      <c r="L15" s="96"/>
      <c r="M15" s="96"/>
    </row>
    <row r="16" spans="1:21" ht="27.75" hidden="1" customHeight="1" x14ac:dyDescent="0.25">
      <c r="B16" s="101" t="s">
        <v>186</v>
      </c>
      <c r="C16" s="101"/>
      <c r="D16" s="101"/>
      <c r="E16" s="101"/>
      <c r="F16" s="101"/>
      <c r="G16" s="101"/>
      <c r="H16" s="101"/>
      <c r="I16" s="101"/>
      <c r="J16" s="101"/>
      <c r="K16" s="101"/>
      <c r="L16" s="101"/>
      <c r="M16" s="101"/>
    </row>
    <row r="17" spans="1:25" ht="39.75" hidden="1" customHeight="1" x14ac:dyDescent="0.25">
      <c r="C17" s="96" t="s">
        <v>197</v>
      </c>
      <c r="D17" s="96"/>
      <c r="E17" s="96"/>
      <c r="F17" s="96"/>
      <c r="G17" s="96"/>
      <c r="H17" s="96"/>
      <c r="I17" s="96"/>
      <c r="J17" s="96"/>
      <c r="K17" s="96"/>
      <c r="L17" s="96"/>
      <c r="M17" s="96"/>
      <c r="N17" s="24"/>
      <c r="O17" s="24"/>
    </row>
    <row r="18" spans="1:25" hidden="1" x14ac:dyDescent="0.25">
      <c r="C18" s="61"/>
    </row>
    <row r="19" spans="1:25" hidden="1" x14ac:dyDescent="0.25">
      <c r="A19" s="10" t="s">
        <v>252</v>
      </c>
      <c r="C19" s="61"/>
    </row>
    <row r="20" spans="1:25" ht="25.5" hidden="1" customHeight="1" x14ac:dyDescent="0.25">
      <c r="B20" s="100" t="s">
        <v>206</v>
      </c>
      <c r="C20" s="100"/>
      <c r="D20" s="100"/>
      <c r="E20" s="100"/>
      <c r="F20" s="100"/>
      <c r="G20" s="100"/>
      <c r="H20" s="100"/>
      <c r="I20" s="100"/>
      <c r="J20" s="100"/>
      <c r="K20" s="100"/>
      <c r="L20" s="66"/>
    </row>
    <row r="21" spans="1:25" ht="40.5" hidden="1" customHeight="1" x14ac:dyDescent="0.25">
      <c r="B21" s="96" t="s">
        <v>207</v>
      </c>
      <c r="C21" s="96"/>
      <c r="D21" s="96"/>
      <c r="E21" s="96"/>
      <c r="F21" s="96"/>
      <c r="G21" s="96"/>
      <c r="H21" s="96"/>
      <c r="I21" s="96"/>
      <c r="J21" s="96"/>
      <c r="K21" s="96"/>
      <c r="L21" s="96"/>
      <c r="M21" s="96"/>
      <c r="N21" s="35"/>
    </row>
    <row r="22" spans="1:25" ht="66" hidden="1" customHeight="1" x14ac:dyDescent="0.25">
      <c r="B22" s="96" t="s">
        <v>220</v>
      </c>
      <c r="C22" s="96"/>
      <c r="D22" s="96"/>
      <c r="E22" s="96"/>
      <c r="F22" s="96"/>
      <c r="G22" s="96"/>
      <c r="H22" s="96"/>
      <c r="I22" s="96"/>
      <c r="J22" s="96"/>
      <c r="K22" s="96"/>
      <c r="L22" s="96"/>
      <c r="M22" s="96"/>
      <c r="N22" s="36"/>
    </row>
    <row r="23" spans="1:25" ht="27.75" hidden="1" customHeight="1" x14ac:dyDescent="0.25">
      <c r="B23" s="96" t="s">
        <v>221</v>
      </c>
      <c r="C23" s="96"/>
      <c r="D23" s="96"/>
      <c r="E23" s="96"/>
      <c r="F23" s="96"/>
      <c r="G23" s="96"/>
      <c r="H23" s="96"/>
      <c r="I23" s="96"/>
      <c r="J23" s="96"/>
      <c r="K23" s="96"/>
      <c r="L23" s="96"/>
      <c r="M23" s="96"/>
      <c r="N23" s="36"/>
    </row>
    <row r="24" spans="1:25" x14ac:dyDescent="0.25">
      <c r="B24" s="10"/>
    </row>
    <row r="25" spans="1:25" x14ac:dyDescent="0.25">
      <c r="M25" s="22"/>
      <c r="N25" s="22" t="s">
        <v>184</v>
      </c>
      <c r="O25" s="22" t="s">
        <v>185</v>
      </c>
    </row>
    <row r="26" spans="1:25" x14ac:dyDescent="0.25">
      <c r="C26" s="56">
        <f>COUNT(player)</f>
        <v>0</v>
      </c>
      <c r="D26" s="10" t="s">
        <v>182</v>
      </c>
      <c r="N26" s="15" t="e">
        <f>SUM(N28:N427)</f>
        <v>#N/A</v>
      </c>
      <c r="O26" s="15">
        <v>1644</v>
      </c>
    </row>
    <row r="27" spans="1:25" s="13" customFormat="1" ht="24" customHeight="1" x14ac:dyDescent="0.25">
      <c r="A27" s="24" t="s">
        <v>219</v>
      </c>
      <c r="B27" s="21" t="s">
        <v>202</v>
      </c>
      <c r="C27" s="59" t="s">
        <v>41</v>
      </c>
      <c r="D27" s="21" t="s">
        <v>198</v>
      </c>
      <c r="E27" s="18" t="s">
        <v>174</v>
      </c>
      <c r="F27" s="43" t="s">
        <v>183</v>
      </c>
      <c r="G27" s="44" t="s">
        <v>175</v>
      </c>
      <c r="H27" s="19" t="s">
        <v>40</v>
      </c>
      <c r="I27" s="62" t="s">
        <v>8</v>
      </c>
      <c r="J27" s="19" t="s">
        <v>0</v>
      </c>
      <c r="K27" s="19" t="s">
        <v>7</v>
      </c>
      <c r="L27" s="67" t="s">
        <v>240</v>
      </c>
      <c r="M27" s="39" t="s">
        <v>212</v>
      </c>
      <c r="N27" s="20" t="s">
        <v>6</v>
      </c>
      <c r="O27" s="20" t="s">
        <v>6</v>
      </c>
      <c r="P27" s="20" t="s">
        <v>136</v>
      </c>
      <c r="Q27" s="19" t="s">
        <v>138</v>
      </c>
      <c r="R27" s="19" t="s">
        <v>139</v>
      </c>
      <c r="S27" s="20" t="s">
        <v>137</v>
      </c>
      <c r="T27" s="19" t="s">
        <v>43</v>
      </c>
      <c r="U27" s="19" t="s">
        <v>42</v>
      </c>
    </row>
    <row r="28" spans="1:25" ht="15.6" x14ac:dyDescent="0.3">
      <c r="A28" s="12" t="s">
        <v>209</v>
      </c>
      <c r="B28" s="2">
        <v>1.01</v>
      </c>
      <c r="C28" s="93" t="s">
        <v>505</v>
      </c>
      <c r="D28" s="2">
        <v>1</v>
      </c>
      <c r="E28" s="2"/>
      <c r="F28" s="41">
        <f t="shared" ref="F28:F91" si="0">COUNTIF(B$28:B$505,B28)</f>
        <v>4</v>
      </c>
      <c r="G28" s="41">
        <f t="shared" ref="G28:G59" si="1">F28</f>
        <v>4</v>
      </c>
      <c r="H28" s="4" t="str">
        <f t="shared" ref="H28:H91" si="2">VLOOKUP(C28,players,2,0)</f>
        <v>Karen Daniel</v>
      </c>
      <c r="I28" s="63" t="str">
        <f>VLOOKUP(ROUNDDOWN($B28,0),Games!B$5:E$41,2,0)</f>
        <v>Sagrada</v>
      </c>
      <c r="J28" s="5">
        <f t="shared" ref="J28:J38" si="3">VLOOKUP($B28,played,2,0)</f>
        <v>2</v>
      </c>
      <c r="K28" s="5" t="str">
        <f t="shared" ref="K28:K38" si="4">VLOOKUP($B28,played,5,0)</f>
        <v>Sat</v>
      </c>
      <c r="L28" s="55" t="str">
        <f t="shared" ref="L28:L91" si="5">I28&amp;C28</f>
        <v>Sagrada093</v>
      </c>
      <c r="M28" s="9">
        <f t="shared" ref="M28:M91" si="6">VLOOKUP(G28,points,2+$D28,0)</f>
        <v>10</v>
      </c>
      <c r="N28" s="9">
        <f t="shared" ref="N28:N33" si="7">VLOOKUP(VLOOKUP($B28,played,3,0),points,2+$D28,0)</f>
        <v>6</v>
      </c>
      <c r="O28" s="9">
        <v>2</v>
      </c>
      <c r="P28" s="9">
        <v>1</v>
      </c>
      <c r="Q28" s="5">
        <f t="shared" ref="Q28:Q38" si="8">IF(K27="Day",1,IF((C28+INT(B28)/100)=(C27+INT(B27)/100),0,1))</f>
        <v>1</v>
      </c>
      <c r="R28" s="5">
        <f t="shared" ref="R28:R59" si="9">M28*P28</f>
        <v>10</v>
      </c>
      <c r="S28" s="9">
        <v>1</v>
      </c>
      <c r="T28" s="5" t="e">
        <f t="shared" ref="T28:T46" si="10">IF(K23="Day",1,IF((C28+K28/10)=(C23+K23/10),0,1))</f>
        <v>#VALUE!</v>
      </c>
      <c r="U28" s="5">
        <f t="shared" ref="U28:U59" si="11">R28*S28</f>
        <v>10</v>
      </c>
    </row>
    <row r="29" spans="1:25" ht="15.6" x14ac:dyDescent="0.3">
      <c r="A29" s="12" t="s">
        <v>209</v>
      </c>
      <c r="B29" s="2">
        <v>1.01</v>
      </c>
      <c r="C29" s="93" t="s">
        <v>432</v>
      </c>
      <c r="D29" s="2">
        <v>2</v>
      </c>
      <c r="E29" s="12"/>
      <c r="F29" s="41">
        <f t="shared" si="0"/>
        <v>4</v>
      </c>
      <c r="G29" s="41">
        <f t="shared" si="1"/>
        <v>4</v>
      </c>
      <c r="H29" s="4" t="str">
        <f t="shared" si="2"/>
        <v>Brian Henderson</v>
      </c>
      <c r="I29" s="63" t="str">
        <f>VLOOKUP(ROUNDDOWN($B29,0),Games!B$5:E$41,2,0)</f>
        <v>Sagrada</v>
      </c>
      <c r="J29" s="5">
        <f t="shared" si="3"/>
        <v>2</v>
      </c>
      <c r="K29" s="5" t="str">
        <f t="shared" si="4"/>
        <v>Sat</v>
      </c>
      <c r="L29" s="55" t="str">
        <f t="shared" si="5"/>
        <v>Sagrada020</v>
      </c>
      <c r="M29" s="9">
        <f t="shared" si="6"/>
        <v>6</v>
      </c>
      <c r="N29" s="9">
        <f t="shared" si="7"/>
        <v>1</v>
      </c>
      <c r="O29" s="9">
        <v>1</v>
      </c>
      <c r="P29" s="9">
        <v>1</v>
      </c>
      <c r="Q29" s="5">
        <f t="shared" si="8"/>
        <v>1</v>
      </c>
      <c r="R29" s="5">
        <f t="shared" si="9"/>
        <v>6</v>
      </c>
      <c r="S29" s="9">
        <v>1</v>
      </c>
      <c r="T29" s="5" t="e">
        <f t="shared" si="10"/>
        <v>#VALUE!</v>
      </c>
      <c r="U29" s="5">
        <f t="shared" si="11"/>
        <v>6</v>
      </c>
    </row>
    <row r="30" spans="1:25" ht="15.6" x14ac:dyDescent="0.3">
      <c r="A30" s="12" t="s">
        <v>209</v>
      </c>
      <c r="B30" s="2">
        <v>1.01</v>
      </c>
      <c r="C30" s="93" t="s">
        <v>473</v>
      </c>
      <c r="D30" s="2">
        <v>3</v>
      </c>
      <c r="E30" s="2"/>
      <c r="F30" s="41">
        <f t="shared" si="0"/>
        <v>4</v>
      </c>
      <c r="G30" s="41">
        <f t="shared" si="1"/>
        <v>4</v>
      </c>
      <c r="H30" s="4" t="str">
        <f t="shared" si="2"/>
        <v xml:space="preserve">Gary Sanderson </v>
      </c>
      <c r="I30" s="63" t="str">
        <f>VLOOKUP(ROUNDDOWN($B30,0),Games!B$5:E$41,2,0)</f>
        <v>Sagrada</v>
      </c>
      <c r="J30" s="5">
        <f t="shared" si="3"/>
        <v>2</v>
      </c>
      <c r="K30" s="5" t="str">
        <f t="shared" si="4"/>
        <v>Sat</v>
      </c>
      <c r="L30" s="55" t="str">
        <f t="shared" si="5"/>
        <v>Sagrada061</v>
      </c>
      <c r="M30" s="9">
        <f t="shared" si="6"/>
        <v>2</v>
      </c>
      <c r="N30" s="9">
        <f t="shared" si="7"/>
        <v>0</v>
      </c>
      <c r="O30" s="9">
        <v>1</v>
      </c>
      <c r="P30" s="9">
        <v>1</v>
      </c>
      <c r="Q30" s="5">
        <f t="shared" si="8"/>
        <v>1</v>
      </c>
      <c r="R30" s="5">
        <f t="shared" si="9"/>
        <v>2</v>
      </c>
      <c r="S30" s="9">
        <v>1</v>
      </c>
      <c r="T30" s="5" t="e">
        <f t="shared" si="10"/>
        <v>#VALUE!</v>
      </c>
      <c r="U30" s="5">
        <f t="shared" si="11"/>
        <v>2</v>
      </c>
    </row>
    <row r="31" spans="1:25" ht="15.6" x14ac:dyDescent="0.3">
      <c r="A31" s="12" t="s">
        <v>209</v>
      </c>
      <c r="B31" s="2">
        <v>1.01</v>
      </c>
      <c r="C31" s="93" t="s">
        <v>573</v>
      </c>
      <c r="D31" s="2">
        <v>4</v>
      </c>
      <c r="E31" s="2"/>
      <c r="F31" s="41">
        <f t="shared" si="0"/>
        <v>4</v>
      </c>
      <c r="G31" s="41">
        <f t="shared" si="1"/>
        <v>4</v>
      </c>
      <c r="H31" s="4" t="str">
        <f t="shared" si="2"/>
        <v>Cathy</v>
      </c>
      <c r="I31" s="63" t="str">
        <f>VLOOKUP(ROUNDDOWN($B31,0),Games!B$5:E$41,2,0)</f>
        <v>Sagrada</v>
      </c>
      <c r="J31" s="5">
        <f t="shared" si="3"/>
        <v>2</v>
      </c>
      <c r="K31" s="5" t="str">
        <f t="shared" si="4"/>
        <v>Sat</v>
      </c>
      <c r="L31" s="55" t="str">
        <f t="shared" si="5"/>
        <v>Sagrada173</v>
      </c>
      <c r="M31" s="9">
        <f t="shared" si="6"/>
        <v>1</v>
      </c>
      <c r="N31" s="9">
        <f t="shared" si="7"/>
        <v>0</v>
      </c>
      <c r="O31" s="9">
        <v>1</v>
      </c>
      <c r="P31" s="9">
        <v>1</v>
      </c>
      <c r="Q31" s="5">
        <f t="shared" si="8"/>
        <v>1</v>
      </c>
      <c r="R31" s="5">
        <f t="shared" si="9"/>
        <v>1</v>
      </c>
      <c r="S31" s="9">
        <v>1</v>
      </c>
      <c r="T31" s="5" t="e">
        <f t="shared" si="10"/>
        <v>#VALUE!</v>
      </c>
      <c r="U31" s="5">
        <f t="shared" si="11"/>
        <v>1</v>
      </c>
      <c r="W31">
        <f>IF(B31&gt;0,1,0)</f>
        <v>1</v>
      </c>
      <c r="X31">
        <f>IF(C31&gt;0,1,0)</f>
        <v>1</v>
      </c>
      <c r="Y31">
        <f>W31+X31</f>
        <v>2</v>
      </c>
    </row>
    <row r="32" spans="1:25" ht="15.6" x14ac:dyDescent="0.3">
      <c r="A32" s="12" t="s">
        <v>209</v>
      </c>
      <c r="B32" s="2">
        <v>2.0099999999999998</v>
      </c>
      <c r="C32" s="93" t="s">
        <v>442</v>
      </c>
      <c r="D32" s="2">
        <v>1</v>
      </c>
      <c r="E32" s="2"/>
      <c r="F32" s="41">
        <f t="shared" si="0"/>
        <v>4</v>
      </c>
      <c r="G32" s="41">
        <f t="shared" si="1"/>
        <v>4</v>
      </c>
      <c r="H32" s="4" t="str">
        <f t="shared" si="2"/>
        <v>Christopher Yaure</v>
      </c>
      <c r="I32" s="63" t="str">
        <f>VLOOKUP(ROUNDDOWN($B32,0),Games!B$5:E$41,2,0)</f>
        <v>Ra</v>
      </c>
      <c r="J32" s="5">
        <f t="shared" si="3"/>
        <v>5</v>
      </c>
      <c r="K32" s="5" t="str">
        <f t="shared" si="4"/>
        <v>Sat</v>
      </c>
      <c r="L32" s="55" t="str">
        <f t="shared" si="5"/>
        <v>Ra030</v>
      </c>
      <c r="M32" s="9">
        <f t="shared" si="6"/>
        <v>10</v>
      </c>
      <c r="N32" s="9">
        <f t="shared" si="7"/>
        <v>10</v>
      </c>
      <c r="O32" s="9">
        <v>1</v>
      </c>
      <c r="P32" s="9">
        <v>1</v>
      </c>
      <c r="Q32" s="5">
        <f t="shared" si="8"/>
        <v>1</v>
      </c>
      <c r="R32" s="5">
        <f t="shared" si="9"/>
        <v>10</v>
      </c>
      <c r="S32" s="9">
        <v>1</v>
      </c>
      <c r="T32" s="5">
        <f t="shared" si="10"/>
        <v>1</v>
      </c>
      <c r="U32" s="5">
        <f t="shared" si="11"/>
        <v>10</v>
      </c>
    </row>
    <row r="33" spans="1:21" ht="15.6" x14ac:dyDescent="0.3">
      <c r="A33" s="12" t="s">
        <v>209</v>
      </c>
      <c r="B33" s="2">
        <v>2.0099999999999998</v>
      </c>
      <c r="C33" s="93" t="s">
        <v>575</v>
      </c>
      <c r="D33" s="2">
        <v>2</v>
      </c>
      <c r="E33" s="2"/>
      <c r="F33" s="41">
        <f t="shared" si="0"/>
        <v>4</v>
      </c>
      <c r="G33" s="41">
        <f t="shared" si="1"/>
        <v>4</v>
      </c>
      <c r="H33" s="4" t="str">
        <f t="shared" si="2"/>
        <v>John Downing</v>
      </c>
      <c r="I33" s="63" t="str">
        <f>VLOOKUP(ROUNDDOWN($B33,0),Games!B$5:E$41,2,0)</f>
        <v>Ra</v>
      </c>
      <c r="J33" s="5">
        <f t="shared" si="3"/>
        <v>5</v>
      </c>
      <c r="K33" s="5" t="str">
        <f t="shared" si="4"/>
        <v>Sat</v>
      </c>
      <c r="L33" s="55" t="str">
        <f t="shared" si="5"/>
        <v>Ra180</v>
      </c>
      <c r="M33" s="9">
        <f t="shared" si="6"/>
        <v>6</v>
      </c>
      <c r="N33" s="9">
        <f t="shared" si="7"/>
        <v>6</v>
      </c>
      <c r="O33" s="9">
        <v>1</v>
      </c>
      <c r="P33" s="9">
        <v>1</v>
      </c>
      <c r="Q33" s="5">
        <f t="shared" si="8"/>
        <v>1</v>
      </c>
      <c r="R33" s="5">
        <f t="shared" si="9"/>
        <v>6</v>
      </c>
      <c r="S33" s="9">
        <v>1</v>
      </c>
      <c r="T33" s="5" t="e">
        <f t="shared" si="10"/>
        <v>#VALUE!</v>
      </c>
      <c r="U33" s="5">
        <f t="shared" si="11"/>
        <v>6</v>
      </c>
    </row>
    <row r="34" spans="1:21" ht="15.6" x14ac:dyDescent="0.3">
      <c r="A34" s="12" t="s">
        <v>209</v>
      </c>
      <c r="B34" s="2">
        <v>2.0099999999999998</v>
      </c>
      <c r="C34" s="93" t="s">
        <v>527</v>
      </c>
      <c r="D34" s="2">
        <v>3</v>
      </c>
      <c r="E34" s="2"/>
      <c r="F34" s="41">
        <f t="shared" si="0"/>
        <v>4</v>
      </c>
      <c r="G34" s="41">
        <f t="shared" si="1"/>
        <v>4</v>
      </c>
      <c r="H34" s="4" t="str">
        <f t="shared" si="2"/>
        <v xml:space="preserve">Monika Koszalka </v>
      </c>
      <c r="I34" s="63" t="str">
        <f>VLOOKUP(ROUNDDOWN($B34,0),Games!B$5:E$41,2,0)</f>
        <v>Ra</v>
      </c>
      <c r="J34" s="5">
        <f t="shared" si="3"/>
        <v>5</v>
      </c>
      <c r="K34" s="5" t="str">
        <f t="shared" si="4"/>
        <v>Sat</v>
      </c>
      <c r="L34" s="55" t="str">
        <f t="shared" si="5"/>
        <v>Ra115</v>
      </c>
      <c r="M34" s="9">
        <f t="shared" si="6"/>
        <v>2</v>
      </c>
      <c r="N34" s="9">
        <f>VLOOKUP(VLOOKUP($B34,played,3,0),points,2+E34,0)</f>
        <v>23</v>
      </c>
      <c r="O34" s="9">
        <v>6</v>
      </c>
      <c r="P34" s="9">
        <v>1</v>
      </c>
      <c r="Q34" s="5">
        <f t="shared" si="8"/>
        <v>1</v>
      </c>
      <c r="R34" s="5">
        <f t="shared" si="9"/>
        <v>2</v>
      </c>
      <c r="S34" s="9">
        <v>1</v>
      </c>
      <c r="T34" s="5" t="e">
        <f t="shared" si="10"/>
        <v>#VALUE!</v>
      </c>
      <c r="U34" s="5">
        <f t="shared" si="11"/>
        <v>2</v>
      </c>
    </row>
    <row r="35" spans="1:21" ht="15.6" x14ac:dyDescent="0.3">
      <c r="A35" s="12" t="s">
        <v>209</v>
      </c>
      <c r="B35" s="2">
        <v>2.0099999999999998</v>
      </c>
      <c r="C35" s="93" t="s">
        <v>549</v>
      </c>
      <c r="D35" s="2">
        <v>4</v>
      </c>
      <c r="E35" s="2"/>
      <c r="F35" s="41">
        <f t="shared" si="0"/>
        <v>4</v>
      </c>
      <c r="G35" s="41">
        <f t="shared" si="1"/>
        <v>4</v>
      </c>
      <c r="H35" s="4" t="str">
        <f t="shared" si="2"/>
        <v>Robin Yaure</v>
      </c>
      <c r="I35" s="63" t="str">
        <f>VLOOKUP(ROUNDDOWN($B35,0),Games!B$5:E$41,2,0)</f>
        <v>Ra</v>
      </c>
      <c r="J35" s="5">
        <f t="shared" si="3"/>
        <v>5</v>
      </c>
      <c r="K35" s="5" t="str">
        <f t="shared" si="4"/>
        <v>Sat</v>
      </c>
      <c r="L35" s="55" t="str">
        <f t="shared" si="5"/>
        <v>Ra137</v>
      </c>
      <c r="M35" s="9">
        <f t="shared" si="6"/>
        <v>1</v>
      </c>
      <c r="N35" s="9">
        <f>VLOOKUP(VLOOKUP($B35,played,3,0),points,2+E35,0)</f>
        <v>23</v>
      </c>
      <c r="O35" s="9">
        <v>6</v>
      </c>
      <c r="P35" s="9">
        <v>1</v>
      </c>
      <c r="Q35" s="5">
        <f t="shared" si="8"/>
        <v>1</v>
      </c>
      <c r="R35" s="5">
        <f t="shared" si="9"/>
        <v>1</v>
      </c>
      <c r="S35" s="9">
        <v>1</v>
      </c>
      <c r="T35" s="5" t="e">
        <f t="shared" si="10"/>
        <v>#VALUE!</v>
      </c>
      <c r="U35" s="5">
        <f t="shared" si="11"/>
        <v>1</v>
      </c>
    </row>
    <row r="36" spans="1:21" ht="15.6" x14ac:dyDescent="0.3">
      <c r="A36" s="12" t="s">
        <v>209</v>
      </c>
      <c r="B36" s="2">
        <v>2.02</v>
      </c>
      <c r="C36" s="93" t="s">
        <v>469</v>
      </c>
      <c r="D36" s="2">
        <v>1</v>
      </c>
      <c r="E36" s="2"/>
      <c r="F36" s="41">
        <f t="shared" si="0"/>
        <v>4</v>
      </c>
      <c r="G36" s="41">
        <f t="shared" si="1"/>
        <v>4</v>
      </c>
      <c r="H36" s="4" t="str">
        <f t="shared" si="2"/>
        <v>Eugene Yee</v>
      </c>
      <c r="I36" s="63" t="str">
        <f>VLOOKUP(ROUNDDOWN($B36,0),Games!B$5:E$41,2,0)</f>
        <v>Ra</v>
      </c>
      <c r="J36" s="5" t="e">
        <f t="shared" si="3"/>
        <v>#N/A</v>
      </c>
      <c r="K36" s="5" t="e">
        <f t="shared" si="4"/>
        <v>#N/A</v>
      </c>
      <c r="L36" s="55" t="str">
        <f t="shared" si="5"/>
        <v>Ra057</v>
      </c>
      <c r="M36" s="9">
        <f t="shared" si="6"/>
        <v>10</v>
      </c>
      <c r="N36" s="9" t="e">
        <f>VLOOKUP(VLOOKUP($B36,played,3,0),points,2+$D36,0)</f>
        <v>#N/A</v>
      </c>
      <c r="O36" s="9">
        <v>1</v>
      </c>
      <c r="P36" s="9">
        <v>1</v>
      </c>
      <c r="Q36" s="5">
        <f t="shared" si="8"/>
        <v>1</v>
      </c>
      <c r="R36" s="5">
        <f t="shared" si="9"/>
        <v>10</v>
      </c>
      <c r="S36" s="9">
        <v>1</v>
      </c>
      <c r="T36" s="5" t="e">
        <f t="shared" si="10"/>
        <v>#N/A</v>
      </c>
      <c r="U36" s="5">
        <f t="shared" si="11"/>
        <v>10</v>
      </c>
    </row>
    <row r="37" spans="1:21" ht="15.6" x14ac:dyDescent="0.3">
      <c r="A37" s="12" t="s">
        <v>209</v>
      </c>
      <c r="B37" s="2">
        <v>2.02</v>
      </c>
      <c r="C37" s="93" t="s">
        <v>471</v>
      </c>
      <c r="D37" s="2">
        <v>2</v>
      </c>
      <c r="E37" s="12"/>
      <c r="F37" s="41">
        <f t="shared" si="0"/>
        <v>4</v>
      </c>
      <c r="G37" s="41">
        <f t="shared" si="1"/>
        <v>4</v>
      </c>
      <c r="H37" s="4" t="str">
        <f t="shared" si="2"/>
        <v>Eyal Mozes</v>
      </c>
      <c r="I37" s="63" t="str">
        <f>VLOOKUP(ROUNDDOWN($B37,0),Games!B$5:E$41,2,0)</f>
        <v>Ra</v>
      </c>
      <c r="J37" s="5" t="e">
        <f t="shared" si="3"/>
        <v>#N/A</v>
      </c>
      <c r="K37" s="5" t="e">
        <f t="shared" si="4"/>
        <v>#N/A</v>
      </c>
      <c r="L37" s="55" t="str">
        <f t="shared" si="5"/>
        <v>Ra059</v>
      </c>
      <c r="M37" s="9">
        <f t="shared" si="6"/>
        <v>6</v>
      </c>
      <c r="N37" s="9" t="e">
        <f>VLOOKUP(VLOOKUP($B37,played,3,0),points,2+$D37,0)</f>
        <v>#N/A</v>
      </c>
      <c r="O37" s="9">
        <v>6</v>
      </c>
      <c r="P37" s="9">
        <v>1</v>
      </c>
      <c r="Q37" s="5" t="e">
        <f t="shared" si="8"/>
        <v>#N/A</v>
      </c>
      <c r="R37" s="5">
        <f t="shared" si="9"/>
        <v>6</v>
      </c>
      <c r="S37" s="9">
        <v>1</v>
      </c>
      <c r="T37" s="5" t="e">
        <f t="shared" si="10"/>
        <v>#N/A</v>
      </c>
      <c r="U37" s="5">
        <f t="shared" si="11"/>
        <v>6</v>
      </c>
    </row>
    <row r="38" spans="1:21" ht="15.6" x14ac:dyDescent="0.3">
      <c r="A38" s="12" t="s">
        <v>209</v>
      </c>
      <c r="B38" s="2">
        <v>2.02</v>
      </c>
      <c r="C38" s="93" t="s">
        <v>501</v>
      </c>
      <c r="D38" s="2">
        <v>3</v>
      </c>
      <c r="E38" s="12"/>
      <c r="F38" s="41">
        <f t="shared" si="0"/>
        <v>4</v>
      </c>
      <c r="G38" s="41">
        <f t="shared" si="1"/>
        <v>4</v>
      </c>
      <c r="H38" s="4" t="str">
        <f t="shared" si="2"/>
        <v>Josh Drye</v>
      </c>
      <c r="I38" s="63" t="str">
        <f>VLOOKUP(ROUNDDOWN($B38,0),Games!B$5:E$41,2,0)</f>
        <v>Ra</v>
      </c>
      <c r="J38" s="5" t="e">
        <f t="shared" si="3"/>
        <v>#N/A</v>
      </c>
      <c r="K38" s="5" t="e">
        <f t="shared" si="4"/>
        <v>#N/A</v>
      </c>
      <c r="L38" s="55" t="str">
        <f t="shared" si="5"/>
        <v>Ra089</v>
      </c>
      <c r="M38" s="9">
        <f t="shared" si="6"/>
        <v>2</v>
      </c>
      <c r="N38" s="9" t="e">
        <f>VLOOKUP(VLOOKUP($B38,played,3,0),points,2+$D38,0)</f>
        <v>#N/A</v>
      </c>
      <c r="O38" s="9">
        <v>6</v>
      </c>
      <c r="P38" s="9">
        <v>1</v>
      </c>
      <c r="Q38" s="5" t="e">
        <f t="shared" si="8"/>
        <v>#N/A</v>
      </c>
      <c r="R38" s="5">
        <f t="shared" si="9"/>
        <v>2</v>
      </c>
      <c r="S38" s="9">
        <v>1</v>
      </c>
      <c r="T38" s="5" t="e">
        <f t="shared" si="10"/>
        <v>#N/A</v>
      </c>
      <c r="U38" s="5">
        <f t="shared" si="11"/>
        <v>2</v>
      </c>
    </row>
    <row r="39" spans="1:21" ht="15.6" x14ac:dyDescent="0.3">
      <c r="A39" s="12" t="s">
        <v>209</v>
      </c>
      <c r="B39" s="2">
        <v>2.02</v>
      </c>
      <c r="C39" s="93" t="s">
        <v>451</v>
      </c>
      <c r="D39" s="2">
        <v>4</v>
      </c>
      <c r="E39" s="2"/>
      <c r="F39" s="41">
        <f t="shared" si="0"/>
        <v>4</v>
      </c>
      <c r="G39" s="41">
        <f t="shared" si="1"/>
        <v>4</v>
      </c>
      <c r="H39" s="4" t="str">
        <f t="shared" si="2"/>
        <v xml:space="preserve">David Edelstein </v>
      </c>
      <c r="I39" s="63" t="str">
        <f>VLOOKUP(ROUNDDOWN($B39,0),Games!B$5:E$41,2,0)</f>
        <v>Ra</v>
      </c>
      <c r="J39" s="5" t="e">
        <f>VLOOKUP($B36,played,2,0)</f>
        <v>#N/A</v>
      </c>
      <c r="K39" s="5" t="e">
        <f>VLOOKUP($B36,played,5,0)</f>
        <v>#N/A</v>
      </c>
      <c r="L39" s="55" t="str">
        <f t="shared" si="5"/>
        <v>Ra039</v>
      </c>
      <c r="M39" s="9">
        <f t="shared" si="6"/>
        <v>1</v>
      </c>
      <c r="N39" s="9" t="e">
        <f>VLOOKUP(VLOOKUP($B36,played,3,0),points,2+$D39,0)</f>
        <v>#N/A</v>
      </c>
      <c r="O39" s="9">
        <v>2</v>
      </c>
      <c r="P39" s="9">
        <v>1</v>
      </c>
      <c r="Q39" s="5" t="e">
        <f>IF(K38="Day",1,IF((C39+INT(B36)/100)=(C38+INT(B38)/100),0,1))</f>
        <v>#N/A</v>
      </c>
      <c r="R39" s="5">
        <f t="shared" si="9"/>
        <v>1</v>
      </c>
      <c r="S39" s="9">
        <v>1</v>
      </c>
      <c r="T39" s="5" t="e">
        <f t="shared" si="10"/>
        <v>#N/A</v>
      </c>
      <c r="U39" s="5">
        <f t="shared" si="11"/>
        <v>1</v>
      </c>
    </row>
    <row r="40" spans="1:21" ht="15.6" x14ac:dyDescent="0.3">
      <c r="A40" s="12" t="s">
        <v>209</v>
      </c>
      <c r="B40" s="2">
        <v>3.01</v>
      </c>
      <c r="C40" s="93" t="s">
        <v>538</v>
      </c>
      <c r="D40" s="2">
        <v>1</v>
      </c>
      <c r="E40" s="2"/>
      <c r="F40" s="41">
        <f t="shared" si="0"/>
        <v>4</v>
      </c>
      <c r="G40" s="41">
        <f t="shared" si="1"/>
        <v>4</v>
      </c>
      <c r="H40" s="4" t="str">
        <f t="shared" si="2"/>
        <v>Perrianne Lurie</v>
      </c>
      <c r="I40" s="63" t="str">
        <f>VLOOKUP(ROUNDDOWN($B40,0),Games!B$5:E$41,2,0)</f>
        <v xml:space="preserve">St Petersburg </v>
      </c>
      <c r="J40" s="5">
        <f t="shared" ref="J40:J71" si="12">VLOOKUP($B40,played,2,0)</f>
        <v>4</v>
      </c>
      <c r="K40" s="5" t="str">
        <f t="shared" ref="K40:K71" si="13">VLOOKUP($B40,played,5,0)</f>
        <v>Sat</v>
      </c>
      <c r="L40" s="55" t="str">
        <f t="shared" si="5"/>
        <v>St Petersburg 126</v>
      </c>
      <c r="M40" s="9">
        <f t="shared" si="6"/>
        <v>10</v>
      </c>
      <c r="N40" s="9">
        <f>VLOOKUP(VLOOKUP($B40,played,3,0),points,2+E40,0)</f>
        <v>19</v>
      </c>
      <c r="O40" s="9">
        <v>1</v>
      </c>
      <c r="P40" s="9">
        <v>1</v>
      </c>
      <c r="Q40" s="5" t="e">
        <f t="shared" ref="Q40:Q46" si="14">IF(K39="Day",1,IF((C40+INT(B40)/100)=(C39+INT(B39)/100),0,1))</f>
        <v>#N/A</v>
      </c>
      <c r="R40" s="5">
        <f t="shared" si="9"/>
        <v>10</v>
      </c>
      <c r="S40" s="9">
        <v>1</v>
      </c>
      <c r="T40" s="5" t="e">
        <f t="shared" si="10"/>
        <v>#VALUE!</v>
      </c>
      <c r="U40" s="5">
        <f t="shared" si="11"/>
        <v>10</v>
      </c>
    </row>
    <row r="41" spans="1:21" ht="15.6" x14ac:dyDescent="0.3">
      <c r="A41" s="12" t="s">
        <v>209</v>
      </c>
      <c r="B41" s="2">
        <v>3.01</v>
      </c>
      <c r="C41" s="93" t="s">
        <v>460</v>
      </c>
      <c r="D41" s="2">
        <v>2</v>
      </c>
      <c r="E41" s="2"/>
      <c r="F41" s="41">
        <f t="shared" si="0"/>
        <v>4</v>
      </c>
      <c r="G41" s="41">
        <f t="shared" si="1"/>
        <v>4</v>
      </c>
      <c r="H41" s="4" t="str">
        <f t="shared" si="2"/>
        <v>Ed Gilliland</v>
      </c>
      <c r="I41" s="63" t="str">
        <f>VLOOKUP(ROUNDDOWN($B41,0),Games!B$5:E$41,2,0)</f>
        <v xml:space="preserve">St Petersburg </v>
      </c>
      <c r="J41" s="5">
        <f t="shared" si="12"/>
        <v>4</v>
      </c>
      <c r="K41" s="5" t="str">
        <f t="shared" si="13"/>
        <v>Sat</v>
      </c>
      <c r="L41" s="55" t="str">
        <f t="shared" si="5"/>
        <v>St Petersburg 048</v>
      </c>
      <c r="M41" s="9">
        <f t="shared" si="6"/>
        <v>6</v>
      </c>
      <c r="N41" s="9">
        <f t="shared" ref="N41:N52" si="15">VLOOKUP(VLOOKUP($B41,played,3,0),points,2+$D41,0)</f>
        <v>6</v>
      </c>
      <c r="O41" s="9">
        <v>2</v>
      </c>
      <c r="P41" s="9">
        <v>1</v>
      </c>
      <c r="Q41" s="5">
        <f t="shared" si="14"/>
        <v>1</v>
      </c>
      <c r="R41" s="5">
        <f t="shared" si="9"/>
        <v>6</v>
      </c>
      <c r="S41" s="9">
        <v>1</v>
      </c>
      <c r="T41" s="5" t="e">
        <f t="shared" si="10"/>
        <v>#N/A</v>
      </c>
      <c r="U41" s="5">
        <f t="shared" si="11"/>
        <v>6</v>
      </c>
    </row>
    <row r="42" spans="1:21" ht="15.6" x14ac:dyDescent="0.3">
      <c r="A42" s="12" t="s">
        <v>209</v>
      </c>
      <c r="B42" s="2">
        <v>3.01</v>
      </c>
      <c r="C42" s="93" t="s">
        <v>540</v>
      </c>
      <c r="D42" s="2">
        <v>3</v>
      </c>
      <c r="E42" s="2"/>
      <c r="F42" s="41">
        <f t="shared" si="0"/>
        <v>4</v>
      </c>
      <c r="G42" s="41">
        <f t="shared" si="1"/>
        <v>4</v>
      </c>
      <c r="H42" s="4" t="str">
        <f t="shared" si="2"/>
        <v>Phil Rennert</v>
      </c>
      <c r="I42" s="63" t="str">
        <f>VLOOKUP(ROUNDDOWN($B42,0),Games!B$5:E$41,2,0)</f>
        <v xml:space="preserve">St Petersburg </v>
      </c>
      <c r="J42" s="5">
        <f t="shared" si="12"/>
        <v>4</v>
      </c>
      <c r="K42" s="5" t="str">
        <f t="shared" si="13"/>
        <v>Sat</v>
      </c>
      <c r="L42" s="55" t="str">
        <f t="shared" si="5"/>
        <v>St Petersburg 128</v>
      </c>
      <c r="M42" s="9">
        <f t="shared" si="6"/>
        <v>2</v>
      </c>
      <c r="N42" s="9">
        <f t="shared" si="15"/>
        <v>2</v>
      </c>
      <c r="O42" s="9">
        <v>6</v>
      </c>
      <c r="P42" s="9">
        <v>1</v>
      </c>
      <c r="Q42" s="5">
        <f t="shared" si="14"/>
        <v>1</v>
      </c>
      <c r="R42" s="5">
        <f t="shared" si="9"/>
        <v>2</v>
      </c>
      <c r="S42" s="9">
        <v>1</v>
      </c>
      <c r="T42" s="5" t="e">
        <f t="shared" si="10"/>
        <v>#N/A</v>
      </c>
      <c r="U42" s="5">
        <f t="shared" si="11"/>
        <v>2</v>
      </c>
    </row>
    <row r="43" spans="1:21" ht="15.6" x14ac:dyDescent="0.3">
      <c r="A43" s="12" t="s">
        <v>209</v>
      </c>
      <c r="B43" s="2">
        <v>3.01</v>
      </c>
      <c r="C43" s="93" t="s">
        <v>577</v>
      </c>
      <c r="D43" s="2">
        <v>4</v>
      </c>
      <c r="E43" s="2"/>
      <c r="F43" s="41">
        <f t="shared" si="0"/>
        <v>4</v>
      </c>
      <c r="G43" s="41">
        <f t="shared" si="1"/>
        <v>4</v>
      </c>
      <c r="H43" s="4" t="str">
        <f t="shared" si="2"/>
        <v>Lee Mewshaw</v>
      </c>
      <c r="I43" s="63" t="str">
        <f>VLOOKUP(ROUNDDOWN($B43,0),Games!B$5:E$41,2,0)</f>
        <v xml:space="preserve">St Petersburg </v>
      </c>
      <c r="J43" s="5">
        <f t="shared" si="12"/>
        <v>4</v>
      </c>
      <c r="K43" s="5" t="str">
        <f t="shared" si="13"/>
        <v>Sat</v>
      </c>
      <c r="L43" s="55" t="str">
        <f t="shared" si="5"/>
        <v>St Petersburg 165</v>
      </c>
      <c r="M43" s="9">
        <f t="shared" si="6"/>
        <v>1</v>
      </c>
      <c r="N43" s="9">
        <f t="shared" si="15"/>
        <v>1</v>
      </c>
      <c r="O43" s="9">
        <v>1</v>
      </c>
      <c r="P43" s="9">
        <v>1</v>
      </c>
      <c r="Q43" s="5">
        <f t="shared" si="14"/>
        <v>1</v>
      </c>
      <c r="R43" s="5">
        <f t="shared" si="9"/>
        <v>1</v>
      </c>
      <c r="S43" s="9">
        <v>1</v>
      </c>
      <c r="T43" s="5" t="e">
        <f t="shared" si="10"/>
        <v>#N/A</v>
      </c>
      <c r="U43" s="5">
        <f t="shared" si="11"/>
        <v>1</v>
      </c>
    </row>
    <row r="44" spans="1:21" ht="15.6" x14ac:dyDescent="0.3">
      <c r="A44" s="12" t="s">
        <v>209</v>
      </c>
      <c r="B44" s="2">
        <v>3.02</v>
      </c>
      <c r="C44" s="93" t="s">
        <v>547</v>
      </c>
      <c r="D44" s="12">
        <v>1</v>
      </c>
      <c r="E44" s="2"/>
      <c r="F44" s="41">
        <f t="shared" si="0"/>
        <v>4</v>
      </c>
      <c r="G44" s="41">
        <f t="shared" si="1"/>
        <v>4</v>
      </c>
      <c r="H44" s="4" t="str">
        <f t="shared" si="2"/>
        <v>Richard Irving</v>
      </c>
      <c r="I44" s="63" t="str">
        <f>VLOOKUP(ROUNDDOWN($B44,0),Games!B$5:E$41,2,0)</f>
        <v xml:space="preserve">St Petersburg </v>
      </c>
      <c r="J44" s="5">
        <f t="shared" si="12"/>
        <v>4</v>
      </c>
      <c r="K44" s="5" t="str">
        <f t="shared" si="13"/>
        <v>Sat</v>
      </c>
      <c r="L44" s="55" t="str">
        <f t="shared" si="5"/>
        <v>St Petersburg 135</v>
      </c>
      <c r="M44" s="9">
        <f t="shared" si="6"/>
        <v>10</v>
      </c>
      <c r="N44" s="9">
        <f t="shared" si="15"/>
        <v>10</v>
      </c>
      <c r="O44" s="9">
        <v>6</v>
      </c>
      <c r="P44" s="9">
        <v>1</v>
      </c>
      <c r="Q44" s="5">
        <f t="shared" si="14"/>
        <v>1</v>
      </c>
      <c r="R44" s="5">
        <f t="shared" si="9"/>
        <v>10</v>
      </c>
      <c r="S44" s="9">
        <v>1</v>
      </c>
      <c r="T44" s="5" t="e">
        <f t="shared" si="10"/>
        <v>#N/A</v>
      </c>
      <c r="U44" s="5">
        <f t="shared" si="11"/>
        <v>10</v>
      </c>
    </row>
    <row r="45" spans="1:21" ht="15.6" x14ac:dyDescent="0.3">
      <c r="A45" s="12" t="s">
        <v>209</v>
      </c>
      <c r="B45" s="2">
        <v>3.02</v>
      </c>
      <c r="C45" s="93" t="s">
        <v>518</v>
      </c>
      <c r="D45" s="2">
        <v>2</v>
      </c>
      <c r="E45" s="2"/>
      <c r="F45" s="41">
        <f t="shared" si="0"/>
        <v>4</v>
      </c>
      <c r="G45" s="41">
        <f t="shared" si="1"/>
        <v>4</v>
      </c>
      <c r="H45" s="4" t="str">
        <f t="shared" si="2"/>
        <v>Marcy Morelli</v>
      </c>
      <c r="I45" s="63" t="str">
        <f>VLOOKUP(ROUNDDOWN($B45,0),Games!B$5:E$41,2,0)</f>
        <v xml:space="preserve">St Petersburg </v>
      </c>
      <c r="J45" s="5">
        <f t="shared" si="12"/>
        <v>4</v>
      </c>
      <c r="K45" s="5" t="str">
        <f t="shared" si="13"/>
        <v>Sat</v>
      </c>
      <c r="L45" s="55" t="str">
        <f t="shared" si="5"/>
        <v>St Petersburg 106</v>
      </c>
      <c r="M45" s="9">
        <f t="shared" si="6"/>
        <v>6</v>
      </c>
      <c r="N45" s="9">
        <f t="shared" si="15"/>
        <v>6</v>
      </c>
      <c r="O45" s="9">
        <v>1</v>
      </c>
      <c r="P45" s="9">
        <v>1</v>
      </c>
      <c r="Q45" s="5">
        <f t="shared" si="14"/>
        <v>1</v>
      </c>
      <c r="R45" s="5">
        <f t="shared" si="9"/>
        <v>6</v>
      </c>
      <c r="S45" s="9">
        <v>1</v>
      </c>
      <c r="T45" s="5" t="e">
        <f t="shared" si="10"/>
        <v>#VALUE!</v>
      </c>
      <c r="U45" s="5">
        <f t="shared" si="11"/>
        <v>6</v>
      </c>
    </row>
    <row r="46" spans="1:21" ht="15.6" x14ac:dyDescent="0.3">
      <c r="A46" s="12" t="s">
        <v>209</v>
      </c>
      <c r="B46" s="2">
        <v>3.02</v>
      </c>
      <c r="C46" s="93" t="s">
        <v>579</v>
      </c>
      <c r="D46" s="2">
        <v>3</v>
      </c>
      <c r="E46" s="2"/>
      <c r="F46" s="41">
        <f t="shared" si="0"/>
        <v>4</v>
      </c>
      <c r="G46" s="41">
        <f t="shared" si="1"/>
        <v>4</v>
      </c>
      <c r="H46" s="4" t="str">
        <f t="shared" si="2"/>
        <v>Keith Levy</v>
      </c>
      <c r="I46" s="63" t="str">
        <f>VLOOKUP(ROUNDDOWN($B46,0),Games!B$5:E$41,2,0)</f>
        <v xml:space="preserve">St Petersburg </v>
      </c>
      <c r="J46" s="5">
        <f t="shared" si="12"/>
        <v>4</v>
      </c>
      <c r="K46" s="5" t="str">
        <f t="shared" si="13"/>
        <v>Sat</v>
      </c>
      <c r="L46" s="55" t="str">
        <f t="shared" si="5"/>
        <v>St Petersburg 174</v>
      </c>
      <c r="M46" s="9">
        <f t="shared" si="6"/>
        <v>2</v>
      </c>
      <c r="N46" s="9">
        <f t="shared" si="15"/>
        <v>2</v>
      </c>
      <c r="O46" s="9">
        <v>1</v>
      </c>
      <c r="P46" s="9">
        <v>1</v>
      </c>
      <c r="Q46" s="5">
        <f t="shared" si="14"/>
        <v>1</v>
      </c>
      <c r="R46" s="5">
        <f t="shared" si="9"/>
        <v>2</v>
      </c>
      <c r="S46" s="9">
        <v>1</v>
      </c>
      <c r="T46" s="5" t="e">
        <f t="shared" si="10"/>
        <v>#VALUE!</v>
      </c>
      <c r="U46" s="5">
        <f t="shared" si="11"/>
        <v>2</v>
      </c>
    </row>
    <row r="47" spans="1:21" ht="15.6" x14ac:dyDescent="0.3">
      <c r="A47" s="12" t="s">
        <v>209</v>
      </c>
      <c r="B47" s="2">
        <v>3.02</v>
      </c>
      <c r="C47" s="93" t="s">
        <v>533</v>
      </c>
      <c r="D47" s="2">
        <v>4</v>
      </c>
      <c r="E47" s="2"/>
      <c r="F47" s="41">
        <f t="shared" si="0"/>
        <v>4</v>
      </c>
      <c r="G47" s="41">
        <f t="shared" si="1"/>
        <v>4</v>
      </c>
      <c r="H47" s="4" t="str">
        <f t="shared" si="2"/>
        <v>Pat Onufrak</v>
      </c>
      <c r="I47" s="63" t="str">
        <f>VLOOKUP(ROUNDDOWN($B47,0),Games!B$5:E$41,2,0)</f>
        <v xml:space="preserve">St Petersburg </v>
      </c>
      <c r="J47" s="5">
        <f t="shared" si="12"/>
        <v>4</v>
      </c>
      <c r="K47" s="5" t="str">
        <f t="shared" si="13"/>
        <v>Sat</v>
      </c>
      <c r="L47" s="55" t="str">
        <f t="shared" si="5"/>
        <v>St Petersburg 121</v>
      </c>
      <c r="M47" s="9">
        <f t="shared" si="6"/>
        <v>1</v>
      </c>
      <c r="N47" s="9">
        <f t="shared" si="15"/>
        <v>1</v>
      </c>
      <c r="O47" s="9">
        <v>6</v>
      </c>
      <c r="P47" s="9">
        <v>1</v>
      </c>
      <c r="Q47" s="5" t="e">
        <f>IF(#REF!="Day",1,IF((C47+INT(B47)/100)=(#REF!+INT(#REF!)/100),0,1))</f>
        <v>#REF!</v>
      </c>
      <c r="R47" s="5">
        <f t="shared" si="9"/>
        <v>1</v>
      </c>
      <c r="S47" s="9">
        <v>1</v>
      </c>
      <c r="T47" s="5" t="e">
        <f>IF(#REF!="Day",1,IF((C47+K47/10)=(#REF!+#REF!/10),0,1))</f>
        <v>#REF!</v>
      </c>
      <c r="U47" s="5">
        <f t="shared" si="11"/>
        <v>1</v>
      </c>
    </row>
    <row r="48" spans="1:21" ht="15.6" x14ac:dyDescent="0.3">
      <c r="A48" s="12" t="s">
        <v>209</v>
      </c>
      <c r="B48" s="2">
        <v>4.01</v>
      </c>
      <c r="C48" s="93" t="s">
        <v>439</v>
      </c>
      <c r="D48" s="2">
        <v>1</v>
      </c>
      <c r="E48" s="2"/>
      <c r="F48" s="41">
        <f t="shared" si="0"/>
        <v>5</v>
      </c>
      <c r="G48" s="41">
        <f t="shared" si="1"/>
        <v>5</v>
      </c>
      <c r="H48" s="4" t="str">
        <f t="shared" si="2"/>
        <v>Chris Wildes</v>
      </c>
      <c r="I48" s="63" t="str">
        <f>VLOOKUP(ROUNDDOWN($B48,0),Games!B$5:E$41,2,0)</f>
        <v>Scythe</v>
      </c>
      <c r="J48" s="5">
        <f t="shared" si="12"/>
        <v>5</v>
      </c>
      <c r="K48" s="5" t="str">
        <f t="shared" si="13"/>
        <v>Sat</v>
      </c>
      <c r="L48" s="55" t="str">
        <f t="shared" si="5"/>
        <v>Scythe027</v>
      </c>
      <c r="M48" s="9">
        <f t="shared" si="6"/>
        <v>10</v>
      </c>
      <c r="N48" s="9">
        <f t="shared" si="15"/>
        <v>10</v>
      </c>
      <c r="O48" s="9">
        <v>10</v>
      </c>
      <c r="P48" s="9">
        <v>1</v>
      </c>
      <c r="Q48" s="5">
        <f t="shared" ref="Q48:Q79" si="16">IF(K47="Day",1,IF((C48+INT(B48)/100)=(C47+INT(B47)/100),0,1))</f>
        <v>1</v>
      </c>
      <c r="R48" s="5">
        <f t="shared" si="9"/>
        <v>10</v>
      </c>
      <c r="S48" s="9">
        <v>1</v>
      </c>
      <c r="T48" s="5" t="e">
        <f t="shared" ref="T48:T77" si="17">IF(K43="Day",1,IF((C48+K48/10)=(C43+K43/10),0,1))</f>
        <v>#VALUE!</v>
      </c>
      <c r="U48" s="5">
        <f t="shared" si="11"/>
        <v>10</v>
      </c>
    </row>
    <row r="49" spans="1:21" ht="15.6" x14ac:dyDescent="0.3">
      <c r="A49" s="12" t="s">
        <v>209</v>
      </c>
      <c r="B49" s="2">
        <v>4.01</v>
      </c>
      <c r="C49" s="93" t="s">
        <v>571</v>
      </c>
      <c r="D49" s="2">
        <v>2</v>
      </c>
      <c r="E49" s="2"/>
      <c r="F49" s="41">
        <f t="shared" si="0"/>
        <v>5</v>
      </c>
      <c r="G49" s="41">
        <f t="shared" si="1"/>
        <v>5</v>
      </c>
      <c r="H49" s="4" t="str">
        <f t="shared" si="2"/>
        <v>Michael Yarbough</v>
      </c>
      <c r="I49" s="63" t="str">
        <f>VLOOKUP(ROUNDDOWN($B49,0),Games!B$5:E$41,2,0)</f>
        <v>Scythe</v>
      </c>
      <c r="J49" s="5">
        <f t="shared" si="12"/>
        <v>5</v>
      </c>
      <c r="K49" s="5" t="str">
        <f t="shared" si="13"/>
        <v>Sat</v>
      </c>
      <c r="L49" s="55" t="str">
        <f t="shared" si="5"/>
        <v>Scythe195</v>
      </c>
      <c r="M49" s="9">
        <f t="shared" si="6"/>
        <v>6</v>
      </c>
      <c r="N49" s="9">
        <f t="shared" si="15"/>
        <v>6</v>
      </c>
      <c r="O49" s="9">
        <v>6</v>
      </c>
      <c r="P49" s="9">
        <v>1</v>
      </c>
      <c r="Q49" s="5">
        <f t="shared" si="16"/>
        <v>1</v>
      </c>
      <c r="R49" s="5">
        <f t="shared" si="9"/>
        <v>6</v>
      </c>
      <c r="S49" s="9">
        <v>1</v>
      </c>
      <c r="T49" s="5" t="e">
        <f t="shared" si="17"/>
        <v>#VALUE!</v>
      </c>
      <c r="U49" s="5">
        <f t="shared" si="11"/>
        <v>6</v>
      </c>
    </row>
    <row r="50" spans="1:21" ht="15.6" x14ac:dyDescent="0.3">
      <c r="A50" s="12" t="s">
        <v>209</v>
      </c>
      <c r="B50" s="2">
        <v>4.01</v>
      </c>
      <c r="C50" s="93" t="s">
        <v>508</v>
      </c>
      <c r="D50" s="2">
        <v>3</v>
      </c>
      <c r="E50" s="2"/>
      <c r="F50" s="41">
        <f t="shared" si="0"/>
        <v>5</v>
      </c>
      <c r="G50" s="41">
        <f t="shared" si="1"/>
        <v>5</v>
      </c>
      <c r="H50" s="4" t="str">
        <f t="shared" si="2"/>
        <v>Ken Samuel</v>
      </c>
      <c r="I50" s="63" t="str">
        <f>VLOOKUP(ROUNDDOWN($B50,0),Games!B$5:E$41,2,0)</f>
        <v>Scythe</v>
      </c>
      <c r="J50" s="5">
        <f t="shared" si="12"/>
        <v>5</v>
      </c>
      <c r="K50" s="5" t="str">
        <f t="shared" si="13"/>
        <v>Sat</v>
      </c>
      <c r="L50" s="55" t="str">
        <f t="shared" si="5"/>
        <v>Scythe096</v>
      </c>
      <c r="M50" s="9">
        <f t="shared" si="6"/>
        <v>3</v>
      </c>
      <c r="N50" s="9">
        <f t="shared" si="15"/>
        <v>3</v>
      </c>
      <c r="O50" s="9">
        <v>6</v>
      </c>
      <c r="P50" s="9">
        <v>1</v>
      </c>
      <c r="Q50" s="5">
        <f t="shared" si="16"/>
        <v>1</v>
      </c>
      <c r="R50" s="5">
        <f t="shared" si="9"/>
        <v>3</v>
      </c>
      <c r="S50" s="9">
        <v>1</v>
      </c>
      <c r="T50" s="5" t="e">
        <f t="shared" si="17"/>
        <v>#VALUE!</v>
      </c>
      <c r="U50" s="5">
        <f t="shared" si="11"/>
        <v>3</v>
      </c>
    </row>
    <row r="51" spans="1:21" ht="15.6" x14ac:dyDescent="0.3">
      <c r="A51" s="12" t="s">
        <v>209</v>
      </c>
      <c r="B51" s="2">
        <v>4.01</v>
      </c>
      <c r="C51" s="93" t="s">
        <v>539</v>
      </c>
      <c r="D51" s="2">
        <v>4</v>
      </c>
      <c r="E51" s="2"/>
      <c r="F51" s="41">
        <f t="shared" si="0"/>
        <v>5</v>
      </c>
      <c r="G51" s="41">
        <f t="shared" si="1"/>
        <v>5</v>
      </c>
      <c r="H51" s="4" t="str">
        <f t="shared" si="2"/>
        <v>Phil Moore</v>
      </c>
      <c r="I51" s="63" t="str">
        <f>VLOOKUP(ROUNDDOWN($B51,0),Games!B$5:E$41,2,0)</f>
        <v>Scythe</v>
      </c>
      <c r="J51" s="5">
        <f t="shared" si="12"/>
        <v>5</v>
      </c>
      <c r="K51" s="5" t="str">
        <f t="shared" si="13"/>
        <v>Sat</v>
      </c>
      <c r="L51" s="55" t="str">
        <f t="shared" si="5"/>
        <v>Scythe127</v>
      </c>
      <c r="M51" s="9">
        <f t="shared" si="6"/>
        <v>2</v>
      </c>
      <c r="N51" s="9">
        <f t="shared" si="15"/>
        <v>2</v>
      </c>
      <c r="O51" s="9">
        <v>10</v>
      </c>
      <c r="P51" s="9">
        <v>1</v>
      </c>
      <c r="Q51" s="5">
        <f t="shared" si="16"/>
        <v>1</v>
      </c>
      <c r="R51" s="5">
        <f t="shared" si="9"/>
        <v>2</v>
      </c>
      <c r="S51" s="9">
        <v>1</v>
      </c>
      <c r="T51" s="5" t="e">
        <f t="shared" si="17"/>
        <v>#VALUE!</v>
      </c>
      <c r="U51" s="5">
        <f t="shared" si="11"/>
        <v>2</v>
      </c>
    </row>
    <row r="52" spans="1:21" ht="15.6" x14ac:dyDescent="0.3">
      <c r="A52" s="12" t="s">
        <v>209</v>
      </c>
      <c r="B52" s="2">
        <v>4.01</v>
      </c>
      <c r="C52" s="93" t="s">
        <v>419</v>
      </c>
      <c r="D52" s="2">
        <v>5</v>
      </c>
      <c r="E52" s="2"/>
      <c r="F52" s="41">
        <f t="shared" si="0"/>
        <v>5</v>
      </c>
      <c r="G52" s="41">
        <f t="shared" si="1"/>
        <v>5</v>
      </c>
      <c r="H52" s="4" t="str">
        <f t="shared" si="2"/>
        <v>Alexandria Trent Spencer</v>
      </c>
      <c r="I52" s="63" t="str">
        <f>VLOOKUP(ROUNDDOWN($B52,0),Games!B$5:E$41,2,0)</f>
        <v>Scythe</v>
      </c>
      <c r="J52" s="5">
        <f t="shared" si="12"/>
        <v>5</v>
      </c>
      <c r="K52" s="5" t="str">
        <f t="shared" si="13"/>
        <v>Sat</v>
      </c>
      <c r="L52" s="55" t="str">
        <f t="shared" si="5"/>
        <v>Scythe007</v>
      </c>
      <c r="M52" s="9">
        <f t="shared" si="6"/>
        <v>1</v>
      </c>
      <c r="N52" s="9">
        <f t="shared" si="15"/>
        <v>1</v>
      </c>
      <c r="O52" s="9">
        <v>10</v>
      </c>
      <c r="P52" s="9">
        <v>1</v>
      </c>
      <c r="Q52" s="5">
        <f t="shared" si="16"/>
        <v>1</v>
      </c>
      <c r="R52" s="5">
        <f t="shared" si="9"/>
        <v>1</v>
      </c>
      <c r="S52" s="9">
        <v>1</v>
      </c>
      <c r="T52" s="5" t="e">
        <f t="shared" si="17"/>
        <v>#VALUE!</v>
      </c>
      <c r="U52" s="5">
        <f t="shared" si="11"/>
        <v>1</v>
      </c>
    </row>
    <row r="53" spans="1:21" ht="15.6" x14ac:dyDescent="0.3">
      <c r="A53" s="12" t="s">
        <v>209</v>
      </c>
      <c r="B53" s="2">
        <v>4.0199999999999996</v>
      </c>
      <c r="C53" s="93" t="s">
        <v>569</v>
      </c>
      <c r="D53" s="2">
        <v>1</v>
      </c>
      <c r="E53" s="2"/>
      <c r="F53" s="41">
        <f t="shared" si="0"/>
        <v>5</v>
      </c>
      <c r="G53" s="41">
        <f t="shared" si="1"/>
        <v>5</v>
      </c>
      <c r="H53" s="4" t="str">
        <f t="shared" si="2"/>
        <v>Aaron Blair</v>
      </c>
      <c r="I53" s="63" t="str">
        <f>VLOOKUP(ROUNDDOWN($B53,0),Games!B$5:E$41,2,0)</f>
        <v>Scythe</v>
      </c>
      <c r="J53" s="5">
        <f t="shared" si="12"/>
        <v>5</v>
      </c>
      <c r="K53" s="5" t="str">
        <f t="shared" si="13"/>
        <v>Sat</v>
      </c>
      <c r="L53" s="55" t="str">
        <f t="shared" si="5"/>
        <v>Scythe184</v>
      </c>
      <c r="M53" s="9">
        <f t="shared" si="6"/>
        <v>10</v>
      </c>
      <c r="N53" s="9">
        <f>VLOOKUP(VLOOKUP($B53,played,3,0),points,2+E53,0)</f>
        <v>22</v>
      </c>
      <c r="O53" s="9">
        <v>3</v>
      </c>
      <c r="P53" s="9">
        <v>1</v>
      </c>
      <c r="Q53" s="5">
        <f t="shared" si="16"/>
        <v>1</v>
      </c>
      <c r="R53" s="5">
        <f t="shared" si="9"/>
        <v>10</v>
      </c>
      <c r="S53" s="9">
        <v>1</v>
      </c>
      <c r="T53" s="5" t="e">
        <f t="shared" si="17"/>
        <v>#VALUE!</v>
      </c>
      <c r="U53" s="5">
        <f t="shared" si="11"/>
        <v>10</v>
      </c>
    </row>
    <row r="54" spans="1:21" ht="15.6" x14ac:dyDescent="0.3">
      <c r="A54" s="12" t="s">
        <v>209</v>
      </c>
      <c r="B54" s="2">
        <v>4.0199999999999996</v>
      </c>
      <c r="C54" s="93" t="s">
        <v>448</v>
      </c>
      <c r="D54" s="2">
        <v>2</v>
      </c>
      <c r="E54" s="2"/>
      <c r="F54" s="41">
        <f t="shared" si="0"/>
        <v>5</v>
      </c>
      <c r="G54" s="41">
        <f t="shared" si="1"/>
        <v>5</v>
      </c>
      <c r="H54" s="4" t="str">
        <f t="shared" si="2"/>
        <v>Daniel Beeson</v>
      </c>
      <c r="I54" s="63" t="str">
        <f>VLOOKUP(ROUNDDOWN($B54,0),Games!B$5:E$41,2,0)</f>
        <v>Scythe</v>
      </c>
      <c r="J54" s="5">
        <f t="shared" si="12"/>
        <v>5</v>
      </c>
      <c r="K54" s="5" t="str">
        <f t="shared" si="13"/>
        <v>Sat</v>
      </c>
      <c r="L54" s="55" t="str">
        <f t="shared" si="5"/>
        <v>Scythe036</v>
      </c>
      <c r="M54" s="9">
        <f t="shared" si="6"/>
        <v>6</v>
      </c>
      <c r="N54" s="9">
        <f t="shared" ref="N54:N60" si="18">VLOOKUP(VLOOKUP($B54,played,3,0),points,2+$D54,0)</f>
        <v>6</v>
      </c>
      <c r="O54" s="9">
        <v>6</v>
      </c>
      <c r="P54" s="9">
        <v>1</v>
      </c>
      <c r="Q54" s="5">
        <f t="shared" si="16"/>
        <v>1</v>
      </c>
      <c r="R54" s="5">
        <f t="shared" si="9"/>
        <v>6</v>
      </c>
      <c r="S54" s="9">
        <v>1</v>
      </c>
      <c r="T54" s="5" t="e">
        <f t="shared" si="17"/>
        <v>#VALUE!</v>
      </c>
      <c r="U54" s="5">
        <f t="shared" si="11"/>
        <v>6</v>
      </c>
    </row>
    <row r="55" spans="1:21" ht="15.6" x14ac:dyDescent="0.3">
      <c r="A55" s="12" t="s">
        <v>209</v>
      </c>
      <c r="B55" s="2">
        <v>4.0199999999999996</v>
      </c>
      <c r="C55" s="93" t="s">
        <v>476</v>
      </c>
      <c r="D55" s="2">
        <v>3</v>
      </c>
      <c r="E55" s="2"/>
      <c r="F55" s="41">
        <f t="shared" si="0"/>
        <v>5</v>
      </c>
      <c r="G55" s="41">
        <f t="shared" si="1"/>
        <v>5</v>
      </c>
      <c r="H55" s="4" t="str">
        <f t="shared" si="2"/>
        <v xml:space="preserve">Heath Wilson </v>
      </c>
      <c r="I55" s="63" t="str">
        <f>VLOOKUP(ROUNDDOWN($B55,0),Games!B$5:E$41,2,0)</f>
        <v>Scythe</v>
      </c>
      <c r="J55" s="5">
        <f t="shared" si="12"/>
        <v>5</v>
      </c>
      <c r="K55" s="5" t="str">
        <f t="shared" si="13"/>
        <v>Sat</v>
      </c>
      <c r="L55" s="55" t="str">
        <f t="shared" si="5"/>
        <v>Scythe064</v>
      </c>
      <c r="M55" s="9">
        <f t="shared" si="6"/>
        <v>3</v>
      </c>
      <c r="N55" s="9">
        <f t="shared" si="18"/>
        <v>3</v>
      </c>
      <c r="O55" s="9">
        <v>1</v>
      </c>
      <c r="P55" s="9">
        <v>1</v>
      </c>
      <c r="Q55" s="5">
        <f t="shared" si="16"/>
        <v>1</v>
      </c>
      <c r="R55" s="5">
        <f t="shared" si="9"/>
        <v>3</v>
      </c>
      <c r="S55" s="9">
        <v>1</v>
      </c>
      <c r="T55" s="5" t="e">
        <f t="shared" si="17"/>
        <v>#VALUE!</v>
      </c>
      <c r="U55" s="5">
        <f t="shared" si="11"/>
        <v>3</v>
      </c>
    </row>
    <row r="56" spans="1:21" ht="15.6" x14ac:dyDescent="0.3">
      <c r="A56" s="12" t="s">
        <v>209</v>
      </c>
      <c r="B56" s="2">
        <v>4.0199999999999996</v>
      </c>
      <c r="C56" s="93" t="s">
        <v>445</v>
      </c>
      <c r="D56" s="2">
        <v>4</v>
      </c>
      <c r="E56" s="2"/>
      <c r="F56" s="41">
        <f t="shared" si="0"/>
        <v>5</v>
      </c>
      <c r="G56" s="41">
        <f t="shared" si="1"/>
        <v>5</v>
      </c>
      <c r="H56" s="4" t="str">
        <f t="shared" si="2"/>
        <v>Cristina Spencer</v>
      </c>
      <c r="I56" s="63" t="str">
        <f>VLOOKUP(ROUNDDOWN($B56,0),Games!B$5:E$41,2,0)</f>
        <v>Scythe</v>
      </c>
      <c r="J56" s="5">
        <f t="shared" si="12"/>
        <v>5</v>
      </c>
      <c r="K56" s="5" t="str">
        <f t="shared" si="13"/>
        <v>Sat</v>
      </c>
      <c r="L56" s="55" t="str">
        <f t="shared" si="5"/>
        <v>Scythe033</v>
      </c>
      <c r="M56" s="9">
        <f t="shared" si="6"/>
        <v>2</v>
      </c>
      <c r="N56" s="9">
        <f t="shared" si="18"/>
        <v>2</v>
      </c>
      <c r="O56" s="9">
        <v>2</v>
      </c>
      <c r="P56" s="9">
        <v>1</v>
      </c>
      <c r="Q56" s="5">
        <f t="shared" si="16"/>
        <v>1</v>
      </c>
      <c r="R56" s="5">
        <f t="shared" si="9"/>
        <v>2</v>
      </c>
      <c r="S56" s="9">
        <v>1</v>
      </c>
      <c r="T56" s="5" t="e">
        <f t="shared" si="17"/>
        <v>#VALUE!</v>
      </c>
      <c r="U56" s="5">
        <f t="shared" si="11"/>
        <v>2</v>
      </c>
    </row>
    <row r="57" spans="1:21" ht="15.6" x14ac:dyDescent="0.3">
      <c r="A57" s="12" t="s">
        <v>209</v>
      </c>
      <c r="B57" s="2">
        <v>4.0199999999999996</v>
      </c>
      <c r="C57" s="93" t="s">
        <v>482</v>
      </c>
      <c r="D57" s="2">
        <v>5</v>
      </c>
      <c r="E57" s="2"/>
      <c r="F57" s="41">
        <f t="shared" si="0"/>
        <v>5</v>
      </c>
      <c r="G57" s="41">
        <f t="shared" si="1"/>
        <v>5</v>
      </c>
      <c r="H57" s="4" t="str">
        <f t="shared" si="2"/>
        <v>James Nolan</v>
      </c>
      <c r="I57" s="63" t="str">
        <f>VLOOKUP(ROUNDDOWN($B57,0),Games!B$5:E$41,2,0)</f>
        <v>Scythe</v>
      </c>
      <c r="J57" s="5">
        <f t="shared" si="12"/>
        <v>5</v>
      </c>
      <c r="K57" s="5" t="str">
        <f t="shared" si="13"/>
        <v>Sat</v>
      </c>
      <c r="L57" s="55" t="str">
        <f t="shared" si="5"/>
        <v>Scythe070</v>
      </c>
      <c r="M57" s="9">
        <f t="shared" si="6"/>
        <v>1</v>
      </c>
      <c r="N57" s="9">
        <f t="shared" si="18"/>
        <v>1</v>
      </c>
      <c r="O57" s="9">
        <v>6</v>
      </c>
      <c r="P57" s="9">
        <v>1</v>
      </c>
      <c r="Q57" s="5">
        <f t="shared" si="16"/>
        <v>1</v>
      </c>
      <c r="R57" s="5">
        <f t="shared" si="9"/>
        <v>1</v>
      </c>
      <c r="S57" s="9">
        <v>1</v>
      </c>
      <c r="T57" s="5" t="e">
        <f t="shared" si="17"/>
        <v>#VALUE!</v>
      </c>
      <c r="U57" s="5">
        <f t="shared" si="11"/>
        <v>1</v>
      </c>
    </row>
    <row r="58" spans="1:21" ht="15.6" x14ac:dyDescent="0.3">
      <c r="A58" s="12" t="s">
        <v>209</v>
      </c>
      <c r="B58" s="2">
        <v>5.01</v>
      </c>
      <c r="C58" s="93" t="s">
        <v>442</v>
      </c>
      <c r="D58" s="2">
        <v>1</v>
      </c>
      <c r="E58" s="2"/>
      <c r="F58" s="41">
        <f t="shared" si="0"/>
        <v>4</v>
      </c>
      <c r="G58" s="41">
        <f t="shared" si="1"/>
        <v>4</v>
      </c>
      <c r="H58" s="4" t="str">
        <f t="shared" si="2"/>
        <v>Christopher Yaure</v>
      </c>
      <c r="I58" s="63" t="str">
        <f>VLOOKUP(ROUNDDOWN($B58,0),Games!B$5:E$41,2,0)</f>
        <v>Ticket to Ride</v>
      </c>
      <c r="J58" s="5">
        <f t="shared" si="12"/>
        <v>4</v>
      </c>
      <c r="K58" s="5" t="str">
        <f t="shared" si="13"/>
        <v>Sat</v>
      </c>
      <c r="L58" s="55" t="str">
        <f t="shared" si="5"/>
        <v>Ticket to Ride030</v>
      </c>
      <c r="M58" s="9">
        <f t="shared" si="6"/>
        <v>10</v>
      </c>
      <c r="N58" s="9">
        <f t="shared" si="18"/>
        <v>10</v>
      </c>
      <c r="O58" s="9">
        <v>1</v>
      </c>
      <c r="P58" s="9">
        <v>1</v>
      </c>
      <c r="Q58" s="5">
        <f t="shared" si="16"/>
        <v>1</v>
      </c>
      <c r="R58" s="5">
        <f t="shared" si="9"/>
        <v>10</v>
      </c>
      <c r="S58" s="9">
        <v>1</v>
      </c>
      <c r="T58" s="5" t="e">
        <f t="shared" si="17"/>
        <v>#VALUE!</v>
      </c>
      <c r="U58" s="5">
        <f t="shared" si="11"/>
        <v>10</v>
      </c>
    </row>
    <row r="59" spans="1:21" ht="15.6" x14ac:dyDescent="0.3">
      <c r="A59" s="12" t="s">
        <v>209</v>
      </c>
      <c r="B59" s="2">
        <v>5.01</v>
      </c>
      <c r="C59" s="93" t="s">
        <v>439</v>
      </c>
      <c r="D59" s="2">
        <v>2</v>
      </c>
      <c r="E59" s="2"/>
      <c r="F59" s="41">
        <f t="shared" si="0"/>
        <v>4</v>
      </c>
      <c r="G59" s="41">
        <f t="shared" si="1"/>
        <v>4</v>
      </c>
      <c r="H59" s="4" t="str">
        <f t="shared" si="2"/>
        <v>Chris Wildes</v>
      </c>
      <c r="I59" s="63" t="str">
        <f>VLOOKUP(ROUNDDOWN($B59,0),Games!B$5:E$41,2,0)</f>
        <v>Ticket to Ride</v>
      </c>
      <c r="J59" s="5">
        <f t="shared" si="12"/>
        <v>4</v>
      </c>
      <c r="K59" s="5" t="str">
        <f t="shared" si="13"/>
        <v>Sat</v>
      </c>
      <c r="L59" s="55" t="str">
        <f t="shared" si="5"/>
        <v>Ticket to Ride027</v>
      </c>
      <c r="M59" s="9">
        <f t="shared" si="6"/>
        <v>6</v>
      </c>
      <c r="N59" s="9">
        <f t="shared" si="18"/>
        <v>6</v>
      </c>
      <c r="O59" s="9">
        <v>10</v>
      </c>
      <c r="P59" s="9">
        <v>1</v>
      </c>
      <c r="Q59" s="5">
        <f t="shared" si="16"/>
        <v>1</v>
      </c>
      <c r="R59" s="5">
        <f t="shared" si="9"/>
        <v>6</v>
      </c>
      <c r="S59" s="9">
        <v>1</v>
      </c>
      <c r="T59" s="5" t="e">
        <f t="shared" si="17"/>
        <v>#VALUE!</v>
      </c>
      <c r="U59" s="5">
        <f t="shared" si="11"/>
        <v>6</v>
      </c>
    </row>
    <row r="60" spans="1:21" ht="15.6" x14ac:dyDescent="0.3">
      <c r="A60" s="12" t="s">
        <v>209</v>
      </c>
      <c r="B60" s="2">
        <v>5.01</v>
      </c>
      <c r="C60" s="93" t="s">
        <v>447</v>
      </c>
      <c r="D60" s="2">
        <v>3</v>
      </c>
      <c r="E60" s="2"/>
      <c r="F60" s="41">
        <f t="shared" si="0"/>
        <v>4</v>
      </c>
      <c r="G60" s="41">
        <f t="shared" ref="G60:G91" si="19">F60</f>
        <v>4</v>
      </c>
      <c r="H60" s="4" t="str">
        <f t="shared" si="2"/>
        <v>Dana Crites</v>
      </c>
      <c r="I60" s="63" t="str">
        <f>VLOOKUP(ROUNDDOWN($B60,0),Games!B$5:E$41,2,0)</f>
        <v>Ticket to Ride</v>
      </c>
      <c r="J60" s="5">
        <f t="shared" si="12"/>
        <v>4</v>
      </c>
      <c r="K60" s="5" t="str">
        <f t="shared" si="13"/>
        <v>Sat</v>
      </c>
      <c r="L60" s="55" t="str">
        <f t="shared" si="5"/>
        <v>Ticket to Ride035</v>
      </c>
      <c r="M60" s="9">
        <f t="shared" si="6"/>
        <v>2</v>
      </c>
      <c r="N60" s="9">
        <f t="shared" si="18"/>
        <v>2</v>
      </c>
      <c r="O60" s="9">
        <v>10</v>
      </c>
      <c r="P60" s="9">
        <v>1</v>
      </c>
      <c r="Q60" s="5">
        <f t="shared" si="16"/>
        <v>1</v>
      </c>
      <c r="R60" s="5">
        <f t="shared" ref="R60:R91" si="20">M60*P60</f>
        <v>2</v>
      </c>
      <c r="S60" s="9">
        <v>1</v>
      </c>
      <c r="T60" s="5" t="e">
        <f t="shared" si="17"/>
        <v>#VALUE!</v>
      </c>
      <c r="U60" s="5">
        <f t="shared" ref="U60:U91" si="21">R60*S60</f>
        <v>2</v>
      </c>
    </row>
    <row r="61" spans="1:21" ht="15.6" x14ac:dyDescent="0.3">
      <c r="A61" s="12" t="s">
        <v>209</v>
      </c>
      <c r="B61" s="2">
        <v>5.01</v>
      </c>
      <c r="C61" s="93" t="s">
        <v>581</v>
      </c>
      <c r="D61" s="2">
        <v>4</v>
      </c>
      <c r="E61" s="12"/>
      <c r="F61" s="41">
        <f t="shared" si="0"/>
        <v>4</v>
      </c>
      <c r="G61" s="41">
        <f t="shared" si="19"/>
        <v>4</v>
      </c>
      <c r="H61" s="4" t="str">
        <f t="shared" si="2"/>
        <v>John Mewshaw</v>
      </c>
      <c r="I61" s="63" t="str">
        <f>VLOOKUP(ROUNDDOWN($B61,0),Games!B$5:E$41,2,0)</f>
        <v>Ticket to Ride</v>
      </c>
      <c r="J61" s="5">
        <f t="shared" si="12"/>
        <v>4</v>
      </c>
      <c r="K61" s="5" t="str">
        <f t="shared" si="13"/>
        <v>Sat</v>
      </c>
      <c r="L61" s="55" t="str">
        <f t="shared" si="5"/>
        <v>Ticket to Ride233</v>
      </c>
      <c r="M61" s="9">
        <f t="shared" si="6"/>
        <v>1</v>
      </c>
      <c r="N61" s="9">
        <f>VLOOKUP(VLOOKUP($B61,played,3,0),points,2+E61,0)</f>
        <v>19</v>
      </c>
      <c r="O61" s="9">
        <v>1</v>
      </c>
      <c r="P61" s="9">
        <v>1</v>
      </c>
      <c r="Q61" s="5">
        <f t="shared" si="16"/>
        <v>1</v>
      </c>
      <c r="R61" s="5">
        <f t="shared" si="20"/>
        <v>1</v>
      </c>
      <c r="S61" s="9">
        <v>1</v>
      </c>
      <c r="T61" s="5" t="e">
        <f t="shared" si="17"/>
        <v>#VALUE!</v>
      </c>
      <c r="U61" s="5">
        <f t="shared" si="21"/>
        <v>1</v>
      </c>
    </row>
    <row r="62" spans="1:21" ht="15.6" x14ac:dyDescent="0.3">
      <c r="A62" s="12" t="s">
        <v>209</v>
      </c>
      <c r="B62" s="2">
        <v>5.0199999999999996</v>
      </c>
      <c r="C62" s="93" t="s">
        <v>533</v>
      </c>
      <c r="D62" s="2">
        <v>1</v>
      </c>
      <c r="E62" s="2"/>
      <c r="F62" s="41">
        <f t="shared" si="0"/>
        <v>4</v>
      </c>
      <c r="G62" s="41">
        <f t="shared" si="19"/>
        <v>4</v>
      </c>
      <c r="H62" s="4" t="str">
        <f t="shared" si="2"/>
        <v>Pat Onufrak</v>
      </c>
      <c r="I62" s="63" t="str">
        <f>VLOOKUP(ROUNDDOWN($B62,0),Games!B$5:E$41,2,0)</f>
        <v>Ticket to Ride</v>
      </c>
      <c r="J62" s="5">
        <f t="shared" si="12"/>
        <v>3</v>
      </c>
      <c r="K62" s="5" t="str">
        <f t="shared" si="13"/>
        <v>Sat</v>
      </c>
      <c r="L62" s="55" t="str">
        <f t="shared" si="5"/>
        <v>Ticket to Ride121</v>
      </c>
      <c r="M62" s="9">
        <f t="shared" si="6"/>
        <v>10</v>
      </c>
      <c r="N62" s="9">
        <f t="shared" ref="N62:N68" si="22">VLOOKUP(VLOOKUP($B62,played,3,0),points,2+$D62,0)</f>
        <v>10</v>
      </c>
      <c r="O62" s="9">
        <v>10</v>
      </c>
      <c r="P62" s="9">
        <v>1</v>
      </c>
      <c r="Q62" s="5">
        <f t="shared" si="16"/>
        <v>1</v>
      </c>
      <c r="R62" s="5">
        <f t="shared" si="20"/>
        <v>10</v>
      </c>
      <c r="S62" s="9">
        <v>1</v>
      </c>
      <c r="T62" s="5" t="e">
        <f t="shared" si="17"/>
        <v>#VALUE!</v>
      </c>
      <c r="U62" s="5">
        <f t="shared" si="21"/>
        <v>10</v>
      </c>
    </row>
    <row r="63" spans="1:21" ht="15.6" x14ac:dyDescent="0.3">
      <c r="A63" s="12" t="s">
        <v>209</v>
      </c>
      <c r="B63" s="2">
        <v>5.0199999999999996</v>
      </c>
      <c r="C63" s="93" t="s">
        <v>549</v>
      </c>
      <c r="D63" s="2">
        <v>2</v>
      </c>
      <c r="E63" s="2"/>
      <c r="F63" s="41">
        <f t="shared" si="0"/>
        <v>4</v>
      </c>
      <c r="G63" s="41">
        <f t="shared" si="19"/>
        <v>4</v>
      </c>
      <c r="H63" s="4" t="str">
        <f t="shared" si="2"/>
        <v>Robin Yaure</v>
      </c>
      <c r="I63" s="63" t="str">
        <f>VLOOKUP(ROUNDDOWN($B63,0),Games!B$5:E$41,2,0)</f>
        <v>Ticket to Ride</v>
      </c>
      <c r="J63" s="5">
        <f t="shared" si="12"/>
        <v>3</v>
      </c>
      <c r="K63" s="5" t="str">
        <f t="shared" si="13"/>
        <v>Sat</v>
      </c>
      <c r="L63" s="55" t="str">
        <f t="shared" si="5"/>
        <v>Ticket to Ride137</v>
      </c>
      <c r="M63" s="9">
        <f t="shared" si="6"/>
        <v>6</v>
      </c>
      <c r="N63" s="9">
        <f t="shared" si="22"/>
        <v>6</v>
      </c>
      <c r="O63" s="9">
        <v>10</v>
      </c>
      <c r="P63" s="9">
        <v>1</v>
      </c>
      <c r="Q63" s="5">
        <f t="shared" si="16"/>
        <v>1</v>
      </c>
      <c r="R63" s="5">
        <f t="shared" si="20"/>
        <v>6</v>
      </c>
      <c r="S63" s="9">
        <v>1</v>
      </c>
      <c r="T63" s="5" t="e">
        <f t="shared" si="17"/>
        <v>#VALUE!</v>
      </c>
      <c r="U63" s="5">
        <f t="shared" si="21"/>
        <v>6</v>
      </c>
    </row>
    <row r="64" spans="1:21" ht="15.6" x14ac:dyDescent="0.3">
      <c r="A64" s="12" t="s">
        <v>209</v>
      </c>
      <c r="B64" s="2">
        <v>5.0199999999999996</v>
      </c>
      <c r="C64" s="93" t="s">
        <v>534</v>
      </c>
      <c r="D64" s="2">
        <v>3</v>
      </c>
      <c r="E64" s="2"/>
      <c r="F64" s="41">
        <f t="shared" si="0"/>
        <v>4</v>
      </c>
      <c r="G64" s="41">
        <f t="shared" si="19"/>
        <v>4</v>
      </c>
      <c r="H64" s="4" t="str">
        <f t="shared" si="2"/>
        <v xml:space="preserve">Patrick Ohlhoff </v>
      </c>
      <c r="I64" s="63" t="str">
        <f>VLOOKUP(ROUNDDOWN($B64,0),Games!B$5:E$41,2,0)</f>
        <v>Ticket to Ride</v>
      </c>
      <c r="J64" s="5">
        <f t="shared" si="12"/>
        <v>3</v>
      </c>
      <c r="K64" s="5" t="str">
        <f t="shared" si="13"/>
        <v>Sat</v>
      </c>
      <c r="L64" s="55" t="str">
        <f t="shared" si="5"/>
        <v>Ticket to Ride122</v>
      </c>
      <c r="M64" s="9">
        <f t="shared" si="6"/>
        <v>2</v>
      </c>
      <c r="N64" s="9">
        <f t="shared" si="22"/>
        <v>1</v>
      </c>
      <c r="O64" s="9">
        <v>6</v>
      </c>
      <c r="P64" s="9">
        <v>1</v>
      </c>
      <c r="Q64" s="5">
        <f t="shared" si="16"/>
        <v>1</v>
      </c>
      <c r="R64" s="5">
        <f t="shared" si="20"/>
        <v>2</v>
      </c>
      <c r="S64" s="9">
        <v>1</v>
      </c>
      <c r="T64" s="5" t="e">
        <f t="shared" si="17"/>
        <v>#VALUE!</v>
      </c>
      <c r="U64" s="5">
        <f t="shared" si="21"/>
        <v>2</v>
      </c>
    </row>
    <row r="65" spans="1:21" ht="15.6" x14ac:dyDescent="0.3">
      <c r="A65" s="12" t="s">
        <v>209</v>
      </c>
      <c r="B65" s="2">
        <v>5.0199999999999996</v>
      </c>
      <c r="C65" s="93" t="s">
        <v>508</v>
      </c>
      <c r="D65" s="2">
        <v>4</v>
      </c>
      <c r="E65" s="2"/>
      <c r="F65" s="41">
        <f t="shared" si="0"/>
        <v>4</v>
      </c>
      <c r="G65" s="41">
        <f t="shared" si="19"/>
        <v>4</v>
      </c>
      <c r="H65" s="4" t="str">
        <f t="shared" si="2"/>
        <v>Ken Samuel</v>
      </c>
      <c r="I65" s="63" t="str">
        <f>VLOOKUP(ROUNDDOWN($B65,0),Games!B$5:E$41,2,0)</f>
        <v>Ticket to Ride</v>
      </c>
      <c r="J65" s="5">
        <f t="shared" si="12"/>
        <v>3</v>
      </c>
      <c r="K65" s="5" t="str">
        <f t="shared" si="13"/>
        <v>Sat</v>
      </c>
      <c r="L65" s="55" t="str">
        <f t="shared" si="5"/>
        <v>Ticket to Ride096</v>
      </c>
      <c r="M65" s="9">
        <f t="shared" si="6"/>
        <v>1</v>
      </c>
      <c r="N65" s="9">
        <f t="shared" si="22"/>
        <v>0</v>
      </c>
      <c r="O65" s="9">
        <v>6</v>
      </c>
      <c r="P65" s="9">
        <v>1</v>
      </c>
      <c r="Q65" s="5">
        <f t="shared" si="16"/>
        <v>1</v>
      </c>
      <c r="R65" s="5">
        <f t="shared" si="20"/>
        <v>1</v>
      </c>
      <c r="S65" s="9">
        <v>1</v>
      </c>
      <c r="T65" s="5" t="e">
        <f t="shared" si="17"/>
        <v>#VALUE!</v>
      </c>
      <c r="U65" s="5">
        <f t="shared" si="21"/>
        <v>1</v>
      </c>
    </row>
    <row r="66" spans="1:21" ht="15.6" x14ac:dyDescent="0.3">
      <c r="A66" s="12" t="s">
        <v>209</v>
      </c>
      <c r="B66" s="2">
        <v>5.03</v>
      </c>
      <c r="C66" s="93" t="s">
        <v>432</v>
      </c>
      <c r="D66" s="2">
        <v>1</v>
      </c>
      <c r="E66" s="12"/>
      <c r="F66" s="41">
        <f t="shared" si="0"/>
        <v>4</v>
      </c>
      <c r="G66" s="41">
        <f t="shared" si="19"/>
        <v>4</v>
      </c>
      <c r="H66" s="4" t="str">
        <f t="shared" si="2"/>
        <v>Brian Henderson</v>
      </c>
      <c r="I66" s="63" t="str">
        <f>VLOOKUP(ROUNDDOWN($B66,0),Games!B$5:E$41,2,0)</f>
        <v>Ticket to Ride</v>
      </c>
      <c r="J66" s="5" t="e">
        <f t="shared" si="12"/>
        <v>#N/A</v>
      </c>
      <c r="K66" s="5" t="e">
        <f t="shared" si="13"/>
        <v>#N/A</v>
      </c>
      <c r="L66" s="55" t="str">
        <f t="shared" si="5"/>
        <v>Ticket to Ride020</v>
      </c>
      <c r="M66" s="9">
        <f t="shared" si="6"/>
        <v>10</v>
      </c>
      <c r="N66" s="9" t="e">
        <f t="shared" si="22"/>
        <v>#N/A</v>
      </c>
      <c r="O66" s="9">
        <v>10</v>
      </c>
      <c r="P66" s="9">
        <v>1</v>
      </c>
      <c r="Q66" s="5">
        <f t="shared" si="16"/>
        <v>1</v>
      </c>
      <c r="R66" s="5">
        <f t="shared" si="20"/>
        <v>10</v>
      </c>
      <c r="S66" s="9">
        <v>1</v>
      </c>
      <c r="T66" s="5" t="e">
        <f t="shared" si="17"/>
        <v>#N/A</v>
      </c>
      <c r="U66" s="5">
        <f t="shared" si="21"/>
        <v>10</v>
      </c>
    </row>
    <row r="67" spans="1:21" ht="15.6" x14ac:dyDescent="0.3">
      <c r="A67" s="12" t="s">
        <v>209</v>
      </c>
      <c r="B67" s="2">
        <v>5.03</v>
      </c>
      <c r="C67" s="93" t="s">
        <v>479</v>
      </c>
      <c r="D67" s="2">
        <v>2</v>
      </c>
      <c r="E67" s="2"/>
      <c r="F67" s="41">
        <f t="shared" si="0"/>
        <v>4</v>
      </c>
      <c r="G67" s="41">
        <f t="shared" si="19"/>
        <v>4</v>
      </c>
      <c r="H67" s="4" t="str">
        <f t="shared" si="2"/>
        <v>Jack Ridgeway</v>
      </c>
      <c r="I67" s="63" t="str">
        <f>VLOOKUP(ROUNDDOWN($B67,0),Games!B$5:E$41,2,0)</f>
        <v>Ticket to Ride</v>
      </c>
      <c r="J67" s="5" t="e">
        <f t="shared" si="12"/>
        <v>#N/A</v>
      </c>
      <c r="K67" s="5" t="e">
        <f t="shared" si="13"/>
        <v>#N/A</v>
      </c>
      <c r="L67" s="55" t="str">
        <f t="shared" si="5"/>
        <v>Ticket to Ride067</v>
      </c>
      <c r="M67" s="9">
        <f t="shared" si="6"/>
        <v>6</v>
      </c>
      <c r="N67" s="9" t="e">
        <f t="shared" si="22"/>
        <v>#N/A</v>
      </c>
      <c r="O67" s="9">
        <v>10</v>
      </c>
      <c r="P67" s="9">
        <v>1</v>
      </c>
      <c r="Q67" s="5" t="e">
        <f t="shared" si="16"/>
        <v>#N/A</v>
      </c>
      <c r="R67" s="5">
        <f t="shared" si="20"/>
        <v>6</v>
      </c>
      <c r="S67" s="9">
        <v>1</v>
      </c>
      <c r="T67" s="5" t="e">
        <f t="shared" si="17"/>
        <v>#N/A</v>
      </c>
      <c r="U67" s="5">
        <f t="shared" si="21"/>
        <v>6</v>
      </c>
    </row>
    <row r="68" spans="1:21" ht="15.6" x14ac:dyDescent="0.3">
      <c r="A68" s="12" t="s">
        <v>209</v>
      </c>
      <c r="B68" s="2">
        <v>5.03</v>
      </c>
      <c r="C68" s="93" t="s">
        <v>546</v>
      </c>
      <c r="D68" s="2">
        <v>3</v>
      </c>
      <c r="E68" s="2"/>
      <c r="F68" s="41">
        <f t="shared" si="0"/>
        <v>4</v>
      </c>
      <c r="G68" s="41">
        <f t="shared" si="19"/>
        <v>4</v>
      </c>
      <c r="H68" s="4" t="str">
        <f t="shared" si="2"/>
        <v>Rebeccas Crites</v>
      </c>
      <c r="I68" s="63" t="str">
        <f>VLOOKUP(ROUNDDOWN($B68,0),Games!B$5:E$41,2,0)</f>
        <v>Ticket to Ride</v>
      </c>
      <c r="J68" s="5" t="e">
        <f t="shared" si="12"/>
        <v>#N/A</v>
      </c>
      <c r="K68" s="5" t="e">
        <f t="shared" si="13"/>
        <v>#N/A</v>
      </c>
      <c r="L68" s="55" t="str">
        <f t="shared" si="5"/>
        <v>Ticket to Ride134</v>
      </c>
      <c r="M68" s="9">
        <f t="shared" si="6"/>
        <v>2</v>
      </c>
      <c r="N68" s="9" t="e">
        <f t="shared" si="22"/>
        <v>#N/A</v>
      </c>
      <c r="O68" s="9">
        <v>10</v>
      </c>
      <c r="P68" s="9">
        <v>1</v>
      </c>
      <c r="Q68" s="5" t="e">
        <f t="shared" si="16"/>
        <v>#N/A</v>
      </c>
      <c r="R68" s="5">
        <f t="shared" si="20"/>
        <v>2</v>
      </c>
      <c r="S68" s="9">
        <v>1</v>
      </c>
      <c r="T68" s="5" t="e">
        <f t="shared" si="17"/>
        <v>#N/A</v>
      </c>
      <c r="U68" s="5">
        <f t="shared" si="21"/>
        <v>2</v>
      </c>
    </row>
    <row r="69" spans="1:21" ht="15.6" x14ac:dyDescent="0.3">
      <c r="A69" s="12" t="s">
        <v>209</v>
      </c>
      <c r="B69" s="2">
        <v>5.03</v>
      </c>
      <c r="C69" s="93" t="s">
        <v>476</v>
      </c>
      <c r="D69" s="2">
        <v>4</v>
      </c>
      <c r="E69" s="2"/>
      <c r="F69" s="41">
        <f t="shared" si="0"/>
        <v>4</v>
      </c>
      <c r="G69" s="41">
        <f t="shared" si="19"/>
        <v>4</v>
      </c>
      <c r="H69" s="4" t="str">
        <f t="shared" si="2"/>
        <v xml:space="preserve">Heath Wilson </v>
      </c>
      <c r="I69" s="63" t="str">
        <f>VLOOKUP(ROUNDDOWN($B69,0),Games!B$5:E$41,2,0)</f>
        <v>Ticket to Ride</v>
      </c>
      <c r="J69" s="5" t="e">
        <f t="shared" si="12"/>
        <v>#N/A</v>
      </c>
      <c r="K69" s="5" t="e">
        <f t="shared" si="13"/>
        <v>#N/A</v>
      </c>
      <c r="L69" s="55" t="str">
        <f t="shared" si="5"/>
        <v>Ticket to Ride064</v>
      </c>
      <c r="M69" s="9">
        <f t="shared" si="6"/>
        <v>1</v>
      </c>
      <c r="N69" s="9" t="e">
        <f>VLOOKUP(VLOOKUP($B69,played,3,0),points,2+E69,0)</f>
        <v>#N/A</v>
      </c>
      <c r="O69" s="9">
        <v>10</v>
      </c>
      <c r="P69" s="9">
        <v>1</v>
      </c>
      <c r="Q69" s="5" t="e">
        <f t="shared" si="16"/>
        <v>#N/A</v>
      </c>
      <c r="R69" s="5">
        <f t="shared" si="20"/>
        <v>1</v>
      </c>
      <c r="S69" s="9">
        <v>1</v>
      </c>
      <c r="T69" s="5" t="e">
        <f t="shared" si="17"/>
        <v>#N/A</v>
      </c>
      <c r="U69" s="5">
        <f t="shared" si="21"/>
        <v>1</v>
      </c>
    </row>
    <row r="70" spans="1:21" ht="15.6" x14ac:dyDescent="0.3">
      <c r="A70" s="12" t="s">
        <v>209</v>
      </c>
      <c r="B70" s="2">
        <v>5.04</v>
      </c>
      <c r="C70" s="93" t="s">
        <v>430</v>
      </c>
      <c r="D70" s="2">
        <v>1</v>
      </c>
      <c r="E70" s="2"/>
      <c r="F70" s="41">
        <f t="shared" si="0"/>
        <v>4</v>
      </c>
      <c r="G70" s="41">
        <f t="shared" si="19"/>
        <v>4</v>
      </c>
      <c r="H70" s="4" t="str">
        <f t="shared" si="2"/>
        <v>Bob Crites</v>
      </c>
      <c r="I70" s="63" t="str">
        <f>VLOOKUP(ROUNDDOWN($B70,0),Games!B$5:E$41,2,0)</f>
        <v>Ticket to Ride</v>
      </c>
      <c r="J70" s="5" t="e">
        <f t="shared" si="12"/>
        <v>#N/A</v>
      </c>
      <c r="K70" s="5" t="e">
        <f t="shared" si="13"/>
        <v>#N/A</v>
      </c>
      <c r="L70" s="55" t="str">
        <f t="shared" si="5"/>
        <v>Ticket to Ride018</v>
      </c>
      <c r="M70" s="9">
        <f t="shared" si="6"/>
        <v>10</v>
      </c>
      <c r="N70" s="9" t="e">
        <f>VLOOKUP(VLOOKUP($B70,played,3,0),points,2+$D70,0)</f>
        <v>#N/A</v>
      </c>
      <c r="O70" s="9">
        <v>1</v>
      </c>
      <c r="P70" s="9">
        <v>1</v>
      </c>
      <c r="Q70" s="5" t="e">
        <f t="shared" si="16"/>
        <v>#N/A</v>
      </c>
      <c r="R70" s="5">
        <f t="shared" si="20"/>
        <v>10</v>
      </c>
      <c r="S70" s="9">
        <v>1</v>
      </c>
      <c r="T70" s="5" t="e">
        <f t="shared" si="17"/>
        <v>#N/A</v>
      </c>
      <c r="U70" s="5">
        <f t="shared" si="21"/>
        <v>10</v>
      </c>
    </row>
    <row r="71" spans="1:21" ht="15.6" x14ac:dyDescent="0.3">
      <c r="A71" s="12" t="s">
        <v>209</v>
      </c>
      <c r="B71" s="2">
        <v>5.04</v>
      </c>
      <c r="C71" s="93" t="s">
        <v>501</v>
      </c>
      <c r="D71" s="2">
        <v>2</v>
      </c>
      <c r="E71" s="2"/>
      <c r="F71" s="41">
        <f t="shared" si="0"/>
        <v>4</v>
      </c>
      <c r="G71" s="41">
        <f t="shared" si="19"/>
        <v>4</v>
      </c>
      <c r="H71" s="4" t="str">
        <f t="shared" si="2"/>
        <v>Josh Drye</v>
      </c>
      <c r="I71" s="63" t="str">
        <f>VLOOKUP(ROUNDDOWN($B71,0),Games!B$5:E$41,2,0)</f>
        <v>Ticket to Ride</v>
      </c>
      <c r="J71" s="5" t="e">
        <f t="shared" si="12"/>
        <v>#N/A</v>
      </c>
      <c r="K71" s="5" t="e">
        <f t="shared" si="13"/>
        <v>#N/A</v>
      </c>
      <c r="L71" s="55" t="str">
        <f t="shared" si="5"/>
        <v>Ticket to Ride089</v>
      </c>
      <c r="M71" s="9">
        <f t="shared" si="6"/>
        <v>6</v>
      </c>
      <c r="N71" s="9" t="e">
        <f>VLOOKUP(VLOOKUP($B71,played,3,0),points,2+E71,0)</f>
        <v>#N/A</v>
      </c>
      <c r="O71" s="9">
        <v>1</v>
      </c>
      <c r="P71" s="9">
        <v>1</v>
      </c>
      <c r="Q71" s="5" t="e">
        <f t="shared" si="16"/>
        <v>#N/A</v>
      </c>
      <c r="R71" s="5">
        <f t="shared" si="20"/>
        <v>6</v>
      </c>
      <c r="S71" s="9">
        <v>1</v>
      </c>
      <c r="T71" s="5" t="e">
        <f t="shared" si="17"/>
        <v>#N/A</v>
      </c>
      <c r="U71" s="5">
        <f t="shared" si="21"/>
        <v>6</v>
      </c>
    </row>
    <row r="72" spans="1:21" ht="15.6" x14ac:dyDescent="0.3">
      <c r="A72" s="12" t="s">
        <v>209</v>
      </c>
      <c r="B72" s="2">
        <v>5.04</v>
      </c>
      <c r="C72" s="93" t="s">
        <v>518</v>
      </c>
      <c r="D72" s="2">
        <v>3</v>
      </c>
      <c r="E72" s="2"/>
      <c r="F72" s="41">
        <f t="shared" si="0"/>
        <v>4</v>
      </c>
      <c r="G72" s="41">
        <f t="shared" si="19"/>
        <v>4</v>
      </c>
      <c r="H72" s="4" t="str">
        <f t="shared" si="2"/>
        <v>Marcy Morelli</v>
      </c>
      <c r="I72" s="63" t="str">
        <f>VLOOKUP(ROUNDDOWN($B72,0),Games!B$5:E$41,2,0)</f>
        <v>Ticket to Ride</v>
      </c>
      <c r="J72" s="5" t="e">
        <f t="shared" ref="J72:J96" si="23">VLOOKUP($B72,played,2,0)</f>
        <v>#N/A</v>
      </c>
      <c r="K72" s="5" t="e">
        <f t="shared" ref="K72:K96" si="24">VLOOKUP($B72,played,5,0)</f>
        <v>#N/A</v>
      </c>
      <c r="L72" s="55" t="str">
        <f t="shared" si="5"/>
        <v>Ticket to Ride106</v>
      </c>
      <c r="M72" s="9">
        <f t="shared" si="6"/>
        <v>2</v>
      </c>
      <c r="N72" s="9" t="e">
        <f>VLOOKUP(VLOOKUP($B72,played,3,0),points,2+$D72,0)</f>
        <v>#N/A</v>
      </c>
      <c r="O72" s="9">
        <v>1</v>
      </c>
      <c r="P72" s="9">
        <v>1</v>
      </c>
      <c r="Q72" s="5" t="e">
        <f t="shared" si="16"/>
        <v>#N/A</v>
      </c>
      <c r="R72" s="5">
        <f t="shared" si="20"/>
        <v>2</v>
      </c>
      <c r="S72" s="9">
        <v>1</v>
      </c>
      <c r="T72" s="5" t="e">
        <f t="shared" si="17"/>
        <v>#N/A</v>
      </c>
      <c r="U72" s="5">
        <f t="shared" si="21"/>
        <v>2</v>
      </c>
    </row>
    <row r="73" spans="1:21" ht="15.6" x14ac:dyDescent="0.3">
      <c r="A73" s="12" t="s">
        <v>209</v>
      </c>
      <c r="B73" s="2">
        <v>5.04</v>
      </c>
      <c r="C73" s="93" t="s">
        <v>554</v>
      </c>
      <c r="D73" s="2">
        <v>4</v>
      </c>
      <c r="E73" s="2"/>
      <c r="F73" s="41">
        <f t="shared" si="0"/>
        <v>4</v>
      </c>
      <c r="G73" s="41">
        <f t="shared" si="19"/>
        <v>4</v>
      </c>
      <c r="H73" s="4" t="str">
        <f t="shared" si="2"/>
        <v>Sarah Crites</v>
      </c>
      <c r="I73" s="63" t="str">
        <f>VLOOKUP(ROUNDDOWN($B73,0),Games!B$5:E$41,2,0)</f>
        <v>Ticket to Ride</v>
      </c>
      <c r="J73" s="5" t="e">
        <f t="shared" si="23"/>
        <v>#N/A</v>
      </c>
      <c r="K73" s="5" t="e">
        <f t="shared" si="24"/>
        <v>#N/A</v>
      </c>
      <c r="L73" s="55" t="str">
        <f t="shared" si="5"/>
        <v>Ticket to Ride142</v>
      </c>
      <c r="M73" s="9">
        <f t="shared" si="6"/>
        <v>1</v>
      </c>
      <c r="N73" s="9" t="e">
        <f>VLOOKUP(VLOOKUP($B73,played,3,0),points,2+$D73,0)</f>
        <v>#N/A</v>
      </c>
      <c r="O73" s="9">
        <v>1</v>
      </c>
      <c r="P73" s="9">
        <v>1</v>
      </c>
      <c r="Q73" s="5" t="e">
        <f t="shared" si="16"/>
        <v>#N/A</v>
      </c>
      <c r="R73" s="5">
        <f t="shared" si="20"/>
        <v>1</v>
      </c>
      <c r="S73" s="9">
        <v>1</v>
      </c>
      <c r="T73" s="5" t="e">
        <f t="shared" si="17"/>
        <v>#N/A</v>
      </c>
      <c r="U73" s="5">
        <f t="shared" si="21"/>
        <v>1</v>
      </c>
    </row>
    <row r="74" spans="1:21" ht="15.6" x14ac:dyDescent="0.3">
      <c r="A74" s="12" t="s">
        <v>209</v>
      </c>
      <c r="B74" s="2">
        <v>6.01</v>
      </c>
      <c r="C74" s="93" t="s">
        <v>460</v>
      </c>
      <c r="D74" s="2">
        <v>1</v>
      </c>
      <c r="E74" s="2"/>
      <c r="F74" s="41">
        <f t="shared" si="0"/>
        <v>5</v>
      </c>
      <c r="G74" s="41">
        <f t="shared" si="19"/>
        <v>5</v>
      </c>
      <c r="H74" s="4" t="str">
        <f t="shared" si="2"/>
        <v>Ed Gilliland</v>
      </c>
      <c r="I74" s="63" t="str">
        <f>VLOOKUP(ROUNDDOWN($B74,0),Games!B$5:E$41,2,0)</f>
        <v>Isle of Skye</v>
      </c>
      <c r="J74" s="5">
        <f t="shared" si="23"/>
        <v>4</v>
      </c>
      <c r="K74" s="5" t="str">
        <f t="shared" si="24"/>
        <v>Sat</v>
      </c>
      <c r="L74" s="55" t="str">
        <f t="shared" si="5"/>
        <v>Isle of Skye048</v>
      </c>
      <c r="M74" s="9">
        <f t="shared" si="6"/>
        <v>10</v>
      </c>
      <c r="N74" s="9">
        <f>VLOOKUP(VLOOKUP($B74,played,3,0),points,2+$D74,0)</f>
        <v>10</v>
      </c>
      <c r="O74" s="9">
        <v>2</v>
      </c>
      <c r="P74" s="9">
        <v>1</v>
      </c>
      <c r="Q74" s="5" t="e">
        <f t="shared" si="16"/>
        <v>#N/A</v>
      </c>
      <c r="R74" s="5">
        <f t="shared" si="20"/>
        <v>10</v>
      </c>
      <c r="S74" s="9">
        <v>0</v>
      </c>
      <c r="T74" s="5" t="e">
        <f t="shared" si="17"/>
        <v>#N/A</v>
      </c>
      <c r="U74" s="5">
        <f t="shared" si="21"/>
        <v>0</v>
      </c>
    </row>
    <row r="75" spans="1:21" ht="15.6" x14ac:dyDescent="0.3">
      <c r="A75" s="12" t="s">
        <v>209</v>
      </c>
      <c r="B75" s="2">
        <v>6.01</v>
      </c>
      <c r="C75" s="93" t="s">
        <v>585</v>
      </c>
      <c r="D75" s="2">
        <v>2</v>
      </c>
      <c r="E75" s="2"/>
      <c r="F75" s="41">
        <f t="shared" si="0"/>
        <v>5</v>
      </c>
      <c r="G75" s="41">
        <f t="shared" si="19"/>
        <v>5</v>
      </c>
      <c r="H75" s="4" t="str">
        <f t="shared" si="2"/>
        <v>Jeremy Sewell</v>
      </c>
      <c r="I75" s="63" t="str">
        <f>VLOOKUP(ROUNDDOWN($B75,0),Games!B$5:E$41,2,0)</f>
        <v>Isle of Skye</v>
      </c>
      <c r="J75" s="5">
        <f t="shared" si="23"/>
        <v>4</v>
      </c>
      <c r="K75" s="5" t="str">
        <f t="shared" si="24"/>
        <v>Sat</v>
      </c>
      <c r="L75" s="55" t="str">
        <f t="shared" si="5"/>
        <v>Isle of Skye203</v>
      </c>
      <c r="M75" s="9">
        <f t="shared" si="6"/>
        <v>6</v>
      </c>
      <c r="N75" s="9">
        <f>VLOOKUP(VLOOKUP($B75,played,3,0),points,2+$D75,0)</f>
        <v>6</v>
      </c>
      <c r="O75" s="9">
        <v>1</v>
      </c>
      <c r="P75" s="9">
        <v>1</v>
      </c>
      <c r="Q75" s="5">
        <f t="shared" si="16"/>
        <v>1</v>
      </c>
      <c r="R75" s="5">
        <f t="shared" si="20"/>
        <v>6</v>
      </c>
      <c r="S75" s="9">
        <v>1</v>
      </c>
      <c r="T75" s="5" t="e">
        <f t="shared" si="17"/>
        <v>#N/A</v>
      </c>
      <c r="U75" s="5">
        <f t="shared" si="21"/>
        <v>6</v>
      </c>
    </row>
    <row r="76" spans="1:21" ht="15.6" x14ac:dyDescent="0.3">
      <c r="A76" s="12" t="s">
        <v>209</v>
      </c>
      <c r="B76" s="2">
        <v>6.01</v>
      </c>
      <c r="C76" s="93" t="s">
        <v>543</v>
      </c>
      <c r="D76" s="2">
        <v>3</v>
      </c>
      <c r="E76" s="2"/>
      <c r="F76" s="41">
        <f t="shared" si="0"/>
        <v>5</v>
      </c>
      <c r="G76" s="41">
        <f t="shared" si="19"/>
        <v>5</v>
      </c>
      <c r="H76" s="4" t="str">
        <f t="shared" si="2"/>
        <v>Randy Hoffman</v>
      </c>
      <c r="I76" s="63" t="str">
        <f>VLOOKUP(ROUNDDOWN($B76,0),Games!B$5:E$41,2,0)</f>
        <v>Isle of Skye</v>
      </c>
      <c r="J76" s="5">
        <f t="shared" si="23"/>
        <v>4</v>
      </c>
      <c r="K76" s="5" t="str">
        <f t="shared" si="24"/>
        <v>Sat</v>
      </c>
      <c r="L76" s="55" t="str">
        <f t="shared" si="5"/>
        <v>Isle of Skye131</v>
      </c>
      <c r="M76" s="9">
        <f t="shared" si="6"/>
        <v>3</v>
      </c>
      <c r="N76" s="9">
        <f>VLOOKUP(VLOOKUP($B76,played,3,0),points,2+E76,0)</f>
        <v>19</v>
      </c>
      <c r="O76" s="9">
        <v>1</v>
      </c>
      <c r="P76" s="9">
        <v>1</v>
      </c>
      <c r="Q76" s="5">
        <f t="shared" si="16"/>
        <v>1</v>
      </c>
      <c r="R76" s="5">
        <f t="shared" si="20"/>
        <v>3</v>
      </c>
      <c r="S76" s="9">
        <v>1</v>
      </c>
      <c r="T76" s="5" t="e">
        <f t="shared" si="17"/>
        <v>#N/A</v>
      </c>
      <c r="U76" s="5">
        <f t="shared" si="21"/>
        <v>3</v>
      </c>
    </row>
    <row r="77" spans="1:21" ht="15.6" x14ac:dyDescent="0.3">
      <c r="A77" s="12" t="s">
        <v>209</v>
      </c>
      <c r="B77" s="2">
        <v>6.01</v>
      </c>
      <c r="C77" s="93" t="s">
        <v>587</v>
      </c>
      <c r="D77" s="2">
        <v>4</v>
      </c>
      <c r="E77" s="2"/>
      <c r="F77" s="41">
        <f t="shared" si="0"/>
        <v>5</v>
      </c>
      <c r="G77" s="41">
        <f t="shared" si="19"/>
        <v>5</v>
      </c>
      <c r="H77" s="4" t="str">
        <f t="shared" si="2"/>
        <v>Johnathan Towne</v>
      </c>
      <c r="I77" s="63" t="str">
        <f>VLOOKUP(ROUNDDOWN($B77,0),Games!B$5:E$41,2,0)</f>
        <v>Isle of Skye</v>
      </c>
      <c r="J77" s="5">
        <f t="shared" si="23"/>
        <v>4</v>
      </c>
      <c r="K77" s="5" t="str">
        <f t="shared" si="24"/>
        <v>Sat</v>
      </c>
      <c r="L77" s="55" t="str">
        <f t="shared" si="5"/>
        <v>Isle of Skye232</v>
      </c>
      <c r="M77" s="9">
        <f t="shared" si="6"/>
        <v>2</v>
      </c>
      <c r="N77" s="9">
        <f t="shared" ref="N77:N92" si="25">VLOOKUP(VLOOKUP($B77,played,3,0),points,2+$D77,0)</f>
        <v>1</v>
      </c>
      <c r="O77" s="9">
        <v>6</v>
      </c>
      <c r="P77" s="9">
        <v>1</v>
      </c>
      <c r="Q77" s="5">
        <f t="shared" si="16"/>
        <v>1</v>
      </c>
      <c r="R77" s="5">
        <f t="shared" si="20"/>
        <v>2</v>
      </c>
      <c r="S77" s="9">
        <v>1</v>
      </c>
      <c r="T77" s="5" t="e">
        <f t="shared" si="17"/>
        <v>#N/A</v>
      </c>
      <c r="U77" s="5">
        <f t="shared" si="21"/>
        <v>2</v>
      </c>
    </row>
    <row r="78" spans="1:21" ht="15.6" x14ac:dyDescent="0.3">
      <c r="A78" s="12" t="s">
        <v>209</v>
      </c>
      <c r="B78" s="2">
        <v>6.01</v>
      </c>
      <c r="C78" s="93" t="s">
        <v>583</v>
      </c>
      <c r="D78" s="2">
        <v>5</v>
      </c>
      <c r="E78" s="2"/>
      <c r="F78" s="41">
        <f t="shared" si="0"/>
        <v>5</v>
      </c>
      <c r="G78" s="41">
        <f t="shared" si="19"/>
        <v>5</v>
      </c>
      <c r="H78" s="4" t="str">
        <f t="shared" si="2"/>
        <v>Michael Sewall</v>
      </c>
      <c r="I78" s="63" t="str">
        <f>VLOOKUP(ROUNDDOWN($B78,0),Games!B$5:E$41,2,0)</f>
        <v>Isle of Skye</v>
      </c>
      <c r="J78" s="5">
        <f t="shared" si="23"/>
        <v>4</v>
      </c>
      <c r="K78" s="5" t="str">
        <f t="shared" si="24"/>
        <v>Sat</v>
      </c>
      <c r="L78" s="55" t="str">
        <f t="shared" si="5"/>
        <v>Isle of Skye202</v>
      </c>
      <c r="M78" s="9">
        <f t="shared" si="6"/>
        <v>1</v>
      </c>
      <c r="N78" s="9">
        <f t="shared" si="25"/>
        <v>0</v>
      </c>
      <c r="O78" s="9">
        <v>6</v>
      </c>
      <c r="P78" s="9">
        <v>1</v>
      </c>
      <c r="Q78" s="5">
        <f t="shared" si="16"/>
        <v>1</v>
      </c>
      <c r="R78" s="5">
        <f t="shared" si="20"/>
        <v>1</v>
      </c>
      <c r="S78" s="9">
        <v>1</v>
      </c>
      <c r="T78" s="5" t="e">
        <f>IF(K67="Day",1,IF((C78+K78/10)=(#REF!+K67/10),0,1))</f>
        <v>#N/A</v>
      </c>
      <c r="U78" s="5">
        <f t="shared" si="21"/>
        <v>1</v>
      </c>
    </row>
    <row r="79" spans="1:21" ht="15.6" x14ac:dyDescent="0.3">
      <c r="A79" s="12" t="s">
        <v>209</v>
      </c>
      <c r="B79" s="2">
        <v>7.01</v>
      </c>
      <c r="C79" s="93" t="s">
        <v>538</v>
      </c>
      <c r="D79" s="2">
        <v>1</v>
      </c>
      <c r="E79" s="2"/>
      <c r="F79" s="41">
        <f t="shared" si="0"/>
        <v>4</v>
      </c>
      <c r="G79" s="41">
        <f t="shared" si="19"/>
        <v>4</v>
      </c>
      <c r="H79" s="4" t="str">
        <f t="shared" si="2"/>
        <v>Perrianne Lurie</v>
      </c>
      <c r="I79" s="63" t="str">
        <f>VLOOKUP(ROUNDDOWN($B79,0),Games!B$5:E$41,2,0)</f>
        <v xml:space="preserve">Vegas Showdown </v>
      </c>
      <c r="J79" s="5">
        <f t="shared" si="23"/>
        <v>4</v>
      </c>
      <c r="K79" s="5" t="str">
        <f t="shared" si="24"/>
        <v>Sat</v>
      </c>
      <c r="L79" s="55" t="str">
        <f t="shared" si="5"/>
        <v>Vegas Showdown 126</v>
      </c>
      <c r="M79" s="9">
        <f t="shared" si="6"/>
        <v>10</v>
      </c>
      <c r="N79" s="9">
        <f t="shared" si="25"/>
        <v>10</v>
      </c>
      <c r="O79" s="9">
        <v>6</v>
      </c>
      <c r="P79" s="9">
        <v>1</v>
      </c>
      <c r="Q79" s="5">
        <f t="shared" si="16"/>
        <v>1</v>
      </c>
      <c r="R79" s="5">
        <f t="shared" si="20"/>
        <v>10</v>
      </c>
      <c r="S79" s="9">
        <v>1</v>
      </c>
      <c r="T79" s="5" t="e">
        <f t="shared" ref="T79:T103" si="26">IF(K74="Day",1,IF((C79+K79/10)=(C74+K74/10),0,1))</f>
        <v>#VALUE!</v>
      </c>
      <c r="U79" s="5">
        <f t="shared" si="21"/>
        <v>10</v>
      </c>
    </row>
    <row r="80" spans="1:21" ht="15.6" x14ac:dyDescent="0.3">
      <c r="A80" s="12" t="s">
        <v>209</v>
      </c>
      <c r="B80" s="2">
        <v>7.01</v>
      </c>
      <c r="C80" s="93" t="s">
        <v>469</v>
      </c>
      <c r="D80" s="2">
        <v>2</v>
      </c>
      <c r="E80" s="2"/>
      <c r="F80" s="41">
        <f t="shared" si="0"/>
        <v>4</v>
      </c>
      <c r="G80" s="41">
        <f t="shared" si="19"/>
        <v>4</v>
      </c>
      <c r="H80" s="4" t="str">
        <f t="shared" si="2"/>
        <v>Eugene Yee</v>
      </c>
      <c r="I80" s="63" t="str">
        <f>VLOOKUP(ROUNDDOWN($B80,0),Games!B$5:E$41,2,0)</f>
        <v xml:space="preserve">Vegas Showdown </v>
      </c>
      <c r="J80" s="5">
        <f t="shared" si="23"/>
        <v>4</v>
      </c>
      <c r="K80" s="5" t="str">
        <f t="shared" si="24"/>
        <v>Sat</v>
      </c>
      <c r="L80" s="55" t="str">
        <f t="shared" si="5"/>
        <v>Vegas Showdown 057</v>
      </c>
      <c r="M80" s="9">
        <f t="shared" si="6"/>
        <v>6</v>
      </c>
      <c r="N80" s="9">
        <f t="shared" si="25"/>
        <v>6</v>
      </c>
      <c r="O80" s="9">
        <v>10</v>
      </c>
      <c r="P80" s="9">
        <v>1</v>
      </c>
      <c r="Q80" s="5">
        <f t="shared" ref="Q80:Q96" si="27">IF(K79="Day",1,IF((C80+INT(B80)/100)=(C79+INT(B79)/100),0,1))</f>
        <v>1</v>
      </c>
      <c r="R80" s="5">
        <f t="shared" si="20"/>
        <v>6</v>
      </c>
      <c r="S80" s="9">
        <v>1</v>
      </c>
      <c r="T80" s="5" t="e">
        <f t="shared" si="26"/>
        <v>#VALUE!</v>
      </c>
      <c r="U80" s="5">
        <f t="shared" si="21"/>
        <v>6</v>
      </c>
    </row>
    <row r="81" spans="1:21" ht="15.6" x14ac:dyDescent="0.3">
      <c r="A81" s="12" t="s">
        <v>209</v>
      </c>
      <c r="B81" s="2">
        <v>7.01</v>
      </c>
      <c r="C81" s="93" t="s">
        <v>493</v>
      </c>
      <c r="D81" s="2">
        <v>3</v>
      </c>
      <c r="E81" s="2"/>
      <c r="F81" s="41">
        <f t="shared" si="0"/>
        <v>4</v>
      </c>
      <c r="G81" s="41">
        <f t="shared" si="19"/>
        <v>4</v>
      </c>
      <c r="H81" s="4" t="str">
        <f t="shared" si="2"/>
        <v>John Barringer</v>
      </c>
      <c r="I81" s="63" t="str">
        <f>VLOOKUP(ROUNDDOWN($B81,0),Games!B$5:E$41,2,0)</f>
        <v xml:space="preserve">Vegas Showdown </v>
      </c>
      <c r="J81" s="5">
        <f t="shared" si="23"/>
        <v>4</v>
      </c>
      <c r="K81" s="5" t="str">
        <f t="shared" si="24"/>
        <v>Sat</v>
      </c>
      <c r="L81" s="55" t="str">
        <f t="shared" si="5"/>
        <v>Vegas Showdown 081</v>
      </c>
      <c r="M81" s="9">
        <f t="shared" si="6"/>
        <v>2</v>
      </c>
      <c r="N81" s="9">
        <f t="shared" si="25"/>
        <v>2</v>
      </c>
      <c r="O81" s="9">
        <v>1</v>
      </c>
      <c r="P81" s="9">
        <v>1</v>
      </c>
      <c r="Q81" s="5">
        <f t="shared" si="27"/>
        <v>1</v>
      </c>
      <c r="R81" s="5">
        <f t="shared" si="20"/>
        <v>2</v>
      </c>
      <c r="S81" s="9">
        <v>1</v>
      </c>
      <c r="T81" s="5" t="e">
        <f t="shared" si="26"/>
        <v>#VALUE!</v>
      </c>
      <c r="U81" s="5">
        <f t="shared" si="21"/>
        <v>2</v>
      </c>
    </row>
    <row r="82" spans="1:21" ht="15.6" x14ac:dyDescent="0.3">
      <c r="A82" s="12" t="s">
        <v>209</v>
      </c>
      <c r="B82" s="2">
        <v>7.01</v>
      </c>
      <c r="C82" s="93" t="s">
        <v>569</v>
      </c>
      <c r="D82" s="2">
        <v>4</v>
      </c>
      <c r="E82" s="2"/>
      <c r="F82" s="41">
        <f t="shared" si="0"/>
        <v>4</v>
      </c>
      <c r="G82" s="41">
        <f t="shared" si="19"/>
        <v>4</v>
      </c>
      <c r="H82" s="4" t="str">
        <f t="shared" si="2"/>
        <v>Aaron Blair</v>
      </c>
      <c r="I82" s="63" t="str">
        <f>VLOOKUP(ROUNDDOWN($B82,0),Games!B$5:E$41,2,0)</f>
        <v xml:space="preserve">Vegas Showdown </v>
      </c>
      <c r="J82" s="5">
        <f t="shared" si="23"/>
        <v>4</v>
      </c>
      <c r="K82" s="5" t="str">
        <f t="shared" si="24"/>
        <v>Sat</v>
      </c>
      <c r="L82" s="55" t="str">
        <f t="shared" si="5"/>
        <v>Vegas Showdown 184</v>
      </c>
      <c r="M82" s="9">
        <f t="shared" si="6"/>
        <v>1</v>
      </c>
      <c r="N82" s="9">
        <f t="shared" si="25"/>
        <v>1</v>
      </c>
      <c r="O82" s="9">
        <v>10</v>
      </c>
      <c r="P82" s="9">
        <v>1</v>
      </c>
      <c r="Q82" s="5">
        <f t="shared" si="27"/>
        <v>1</v>
      </c>
      <c r="R82" s="5">
        <f t="shared" si="20"/>
        <v>1</v>
      </c>
      <c r="S82" s="9">
        <v>1</v>
      </c>
      <c r="T82" s="5" t="e">
        <f t="shared" si="26"/>
        <v>#VALUE!</v>
      </c>
      <c r="U82" s="5">
        <f t="shared" si="21"/>
        <v>1</v>
      </c>
    </row>
    <row r="83" spans="1:21" ht="15.6" x14ac:dyDescent="0.3">
      <c r="A83" s="12" t="s">
        <v>209</v>
      </c>
      <c r="B83" s="2">
        <v>7.02</v>
      </c>
      <c r="C83" s="93" t="s">
        <v>495</v>
      </c>
      <c r="D83" s="2">
        <v>1</v>
      </c>
      <c r="E83" s="2"/>
      <c r="F83" s="41">
        <f t="shared" si="0"/>
        <v>4</v>
      </c>
      <c r="G83" s="41">
        <f t="shared" si="19"/>
        <v>4</v>
      </c>
      <c r="H83" s="4" t="str">
        <f t="shared" si="2"/>
        <v>John Weber</v>
      </c>
      <c r="I83" s="63" t="str">
        <f>VLOOKUP(ROUNDDOWN($B83,0),Games!B$5:E$41,2,0)</f>
        <v xml:space="preserve">Vegas Showdown </v>
      </c>
      <c r="J83" s="5">
        <f t="shared" si="23"/>
        <v>4</v>
      </c>
      <c r="K83" s="5" t="str">
        <f t="shared" si="24"/>
        <v>Sat</v>
      </c>
      <c r="L83" s="55" t="str">
        <f t="shared" si="5"/>
        <v>Vegas Showdown 083</v>
      </c>
      <c r="M83" s="9">
        <f t="shared" si="6"/>
        <v>10</v>
      </c>
      <c r="N83" s="9">
        <f t="shared" si="25"/>
        <v>10</v>
      </c>
      <c r="O83" s="9">
        <v>6</v>
      </c>
      <c r="P83" s="9">
        <v>1</v>
      </c>
      <c r="Q83" s="5">
        <f t="shared" si="27"/>
        <v>1</v>
      </c>
      <c r="R83" s="5">
        <f t="shared" si="20"/>
        <v>10</v>
      </c>
      <c r="S83" s="9">
        <v>1</v>
      </c>
      <c r="T83" s="5" t="e">
        <f t="shared" si="26"/>
        <v>#VALUE!</v>
      </c>
      <c r="U83" s="5">
        <f t="shared" si="21"/>
        <v>10</v>
      </c>
    </row>
    <row r="84" spans="1:21" ht="15.6" x14ac:dyDescent="0.3">
      <c r="A84" s="12" t="s">
        <v>209</v>
      </c>
      <c r="B84" s="2">
        <v>7.02</v>
      </c>
      <c r="C84" s="93" t="s">
        <v>471</v>
      </c>
      <c r="D84" s="2">
        <v>2</v>
      </c>
      <c r="E84" s="2"/>
      <c r="F84" s="41">
        <f t="shared" si="0"/>
        <v>4</v>
      </c>
      <c r="G84" s="41">
        <f t="shared" si="19"/>
        <v>4</v>
      </c>
      <c r="H84" s="4" t="str">
        <f t="shared" si="2"/>
        <v>Eyal Mozes</v>
      </c>
      <c r="I84" s="63" t="str">
        <f>VLOOKUP(ROUNDDOWN($B84,0),Games!B$5:E$41,2,0)</f>
        <v xml:space="preserve">Vegas Showdown </v>
      </c>
      <c r="J84" s="5">
        <f t="shared" si="23"/>
        <v>4</v>
      </c>
      <c r="K84" s="5" t="str">
        <f t="shared" si="24"/>
        <v>Sat</v>
      </c>
      <c r="L84" s="55" t="str">
        <f t="shared" si="5"/>
        <v>Vegas Showdown 059</v>
      </c>
      <c r="M84" s="9">
        <f t="shared" si="6"/>
        <v>6</v>
      </c>
      <c r="N84" s="9">
        <f t="shared" si="25"/>
        <v>6</v>
      </c>
      <c r="O84" s="9">
        <v>6</v>
      </c>
      <c r="P84" s="9">
        <v>1</v>
      </c>
      <c r="Q84" s="5">
        <f t="shared" si="27"/>
        <v>1</v>
      </c>
      <c r="R84" s="5">
        <f t="shared" si="20"/>
        <v>6</v>
      </c>
      <c r="S84" s="9">
        <v>1</v>
      </c>
      <c r="T84" s="5" t="e">
        <f t="shared" si="26"/>
        <v>#VALUE!</v>
      </c>
      <c r="U84" s="5">
        <f t="shared" si="21"/>
        <v>6</v>
      </c>
    </row>
    <row r="85" spans="1:21" ht="15.6" x14ac:dyDescent="0.3">
      <c r="A85" s="12" t="s">
        <v>209</v>
      </c>
      <c r="B85" s="2">
        <v>7.02</v>
      </c>
      <c r="C85" s="93" t="s">
        <v>575</v>
      </c>
      <c r="D85" s="2">
        <v>3</v>
      </c>
      <c r="E85" s="2"/>
      <c r="F85" s="41">
        <f t="shared" si="0"/>
        <v>4</v>
      </c>
      <c r="G85" s="41">
        <f t="shared" si="19"/>
        <v>4</v>
      </c>
      <c r="H85" s="4" t="str">
        <f t="shared" si="2"/>
        <v>John Downing</v>
      </c>
      <c r="I85" s="63" t="str">
        <f>VLOOKUP(ROUNDDOWN($B85,0),Games!B$5:E$41,2,0)</f>
        <v xml:space="preserve">Vegas Showdown </v>
      </c>
      <c r="J85" s="5">
        <f t="shared" si="23"/>
        <v>4</v>
      </c>
      <c r="K85" s="5" t="str">
        <f t="shared" si="24"/>
        <v>Sat</v>
      </c>
      <c r="L85" s="55" t="str">
        <f t="shared" si="5"/>
        <v>Vegas Showdown 180</v>
      </c>
      <c r="M85" s="9">
        <f t="shared" si="6"/>
        <v>2</v>
      </c>
      <c r="N85" s="9">
        <f t="shared" si="25"/>
        <v>2</v>
      </c>
      <c r="O85" s="9">
        <v>6</v>
      </c>
      <c r="P85" s="9">
        <v>1</v>
      </c>
      <c r="Q85" s="5">
        <f t="shared" si="27"/>
        <v>1</v>
      </c>
      <c r="R85" s="5">
        <f t="shared" si="20"/>
        <v>2</v>
      </c>
      <c r="S85" s="9">
        <v>1</v>
      </c>
      <c r="T85" s="5" t="e">
        <f t="shared" si="26"/>
        <v>#VALUE!</v>
      </c>
      <c r="U85" s="5">
        <f t="shared" si="21"/>
        <v>2</v>
      </c>
    </row>
    <row r="86" spans="1:21" ht="15.6" x14ac:dyDescent="0.3">
      <c r="A86" s="12" t="s">
        <v>209</v>
      </c>
      <c r="B86" s="2">
        <v>7.02</v>
      </c>
      <c r="C86" s="93" t="s">
        <v>547</v>
      </c>
      <c r="D86" s="2">
        <v>4</v>
      </c>
      <c r="E86" s="2"/>
      <c r="F86" s="41">
        <f t="shared" si="0"/>
        <v>4</v>
      </c>
      <c r="G86" s="41">
        <f t="shared" si="19"/>
        <v>4</v>
      </c>
      <c r="H86" s="4" t="str">
        <f t="shared" si="2"/>
        <v>Richard Irving</v>
      </c>
      <c r="I86" s="63" t="str">
        <f>VLOOKUP(ROUNDDOWN($B86,0),Games!B$5:E$41,2,0)</f>
        <v xml:space="preserve">Vegas Showdown </v>
      </c>
      <c r="J86" s="5">
        <f t="shared" si="23"/>
        <v>4</v>
      </c>
      <c r="K86" s="5" t="str">
        <f t="shared" si="24"/>
        <v>Sat</v>
      </c>
      <c r="L86" s="55" t="str">
        <f t="shared" si="5"/>
        <v>Vegas Showdown 135</v>
      </c>
      <c r="M86" s="9">
        <f t="shared" si="6"/>
        <v>1</v>
      </c>
      <c r="N86" s="9">
        <f t="shared" si="25"/>
        <v>1</v>
      </c>
      <c r="O86" s="9">
        <v>10</v>
      </c>
      <c r="P86" s="9">
        <v>1</v>
      </c>
      <c r="Q86" s="5">
        <f t="shared" si="27"/>
        <v>1</v>
      </c>
      <c r="R86" s="5">
        <f t="shared" si="20"/>
        <v>1</v>
      </c>
      <c r="S86" s="9">
        <v>1</v>
      </c>
      <c r="T86" s="5" t="e">
        <f t="shared" si="26"/>
        <v>#VALUE!</v>
      </c>
      <c r="U86" s="5">
        <f t="shared" si="21"/>
        <v>1</v>
      </c>
    </row>
    <row r="87" spans="1:21" ht="15.6" x14ac:dyDescent="0.3">
      <c r="A87" s="12" t="s">
        <v>209</v>
      </c>
      <c r="B87" s="2">
        <v>8.01</v>
      </c>
      <c r="C87" s="93" t="s">
        <v>592</v>
      </c>
      <c r="D87" s="2">
        <v>1</v>
      </c>
      <c r="E87" s="2"/>
      <c r="F87" s="41">
        <f t="shared" si="0"/>
        <v>3</v>
      </c>
      <c r="G87" s="41">
        <f t="shared" si="19"/>
        <v>3</v>
      </c>
      <c r="H87" s="4" t="str">
        <f t="shared" si="2"/>
        <v>Eric Wrobel</v>
      </c>
      <c r="I87" s="63" t="str">
        <f>VLOOKUP(ROUNDDOWN($B87,0),Games!B$5:E$41,2,0)</f>
        <v>Castles of Mad King Ludwig</v>
      </c>
      <c r="J87" s="5">
        <f t="shared" si="23"/>
        <v>4</v>
      </c>
      <c r="K87" s="5" t="str">
        <f t="shared" si="24"/>
        <v>Sat</v>
      </c>
      <c r="L87" s="55" t="str">
        <f t="shared" si="5"/>
        <v>Castles of Mad King Ludwig265</v>
      </c>
      <c r="M87" s="9">
        <f t="shared" si="6"/>
        <v>10</v>
      </c>
      <c r="N87" s="9">
        <f t="shared" si="25"/>
        <v>10</v>
      </c>
      <c r="O87" s="9">
        <v>10</v>
      </c>
      <c r="P87" s="9">
        <v>1</v>
      </c>
      <c r="Q87" s="5">
        <f t="shared" si="27"/>
        <v>1</v>
      </c>
      <c r="R87" s="5">
        <f t="shared" si="20"/>
        <v>10</v>
      </c>
      <c r="S87" s="9">
        <v>1</v>
      </c>
      <c r="T87" s="5" t="e">
        <f t="shared" si="26"/>
        <v>#VALUE!</v>
      </c>
      <c r="U87" s="5">
        <f t="shared" si="21"/>
        <v>10</v>
      </c>
    </row>
    <row r="88" spans="1:21" ht="15.6" x14ac:dyDescent="0.3">
      <c r="A88" s="12" t="s">
        <v>209</v>
      </c>
      <c r="B88" s="2">
        <v>8.01</v>
      </c>
      <c r="C88" s="93" t="s">
        <v>590</v>
      </c>
      <c r="D88" s="2">
        <v>2</v>
      </c>
      <c r="E88" s="2"/>
      <c r="F88" s="41">
        <f t="shared" si="0"/>
        <v>3</v>
      </c>
      <c r="G88" s="41">
        <f t="shared" si="19"/>
        <v>3</v>
      </c>
      <c r="H88" s="4" t="str">
        <f t="shared" si="2"/>
        <v>Evy</v>
      </c>
      <c r="I88" s="63" t="str">
        <f>VLOOKUP(ROUNDDOWN($B88,0),Games!B$5:E$41,2,0)</f>
        <v>Castles of Mad King Ludwig</v>
      </c>
      <c r="J88" s="5">
        <f t="shared" si="23"/>
        <v>4</v>
      </c>
      <c r="K88" s="5" t="str">
        <f t="shared" si="24"/>
        <v>Sat</v>
      </c>
      <c r="L88" s="55" t="str">
        <f t="shared" si="5"/>
        <v>Castles of Mad King Ludwig188</v>
      </c>
      <c r="M88" s="9">
        <f t="shared" si="6"/>
        <v>6</v>
      </c>
      <c r="N88" s="9">
        <f t="shared" si="25"/>
        <v>6</v>
      </c>
      <c r="O88" s="9">
        <v>10</v>
      </c>
      <c r="P88" s="9">
        <v>1</v>
      </c>
      <c r="Q88" s="5">
        <f t="shared" si="27"/>
        <v>1</v>
      </c>
      <c r="R88" s="5">
        <f t="shared" si="20"/>
        <v>6</v>
      </c>
      <c r="S88" s="9">
        <v>1</v>
      </c>
      <c r="T88" s="5" t="e">
        <f t="shared" si="26"/>
        <v>#VALUE!</v>
      </c>
      <c r="U88" s="5">
        <f t="shared" si="21"/>
        <v>6</v>
      </c>
    </row>
    <row r="89" spans="1:21" ht="15.6" x14ac:dyDescent="0.3">
      <c r="A89" s="12" t="s">
        <v>209</v>
      </c>
      <c r="B89" s="2">
        <v>8.01</v>
      </c>
      <c r="C89" s="93" t="s">
        <v>432</v>
      </c>
      <c r="D89" s="2">
        <v>3</v>
      </c>
      <c r="E89" s="12"/>
      <c r="F89" s="41">
        <f t="shared" si="0"/>
        <v>3</v>
      </c>
      <c r="G89" s="41">
        <f t="shared" si="19"/>
        <v>3</v>
      </c>
      <c r="H89" s="4" t="str">
        <f t="shared" si="2"/>
        <v>Brian Henderson</v>
      </c>
      <c r="I89" s="63" t="str">
        <f>VLOOKUP(ROUNDDOWN($B89,0),Games!B$5:E$41,2,0)</f>
        <v>Castles of Mad King Ludwig</v>
      </c>
      <c r="J89" s="5">
        <f t="shared" si="23"/>
        <v>4</v>
      </c>
      <c r="K89" s="5" t="str">
        <f t="shared" si="24"/>
        <v>Sat</v>
      </c>
      <c r="L89" s="55" t="str">
        <f t="shared" si="5"/>
        <v>Castles of Mad King Ludwig020</v>
      </c>
      <c r="M89" s="9">
        <f t="shared" si="6"/>
        <v>1</v>
      </c>
      <c r="N89" s="9">
        <f t="shared" si="25"/>
        <v>2</v>
      </c>
      <c r="O89" s="9">
        <v>10</v>
      </c>
      <c r="P89" s="9">
        <v>1</v>
      </c>
      <c r="Q89" s="5">
        <f t="shared" si="27"/>
        <v>1</v>
      </c>
      <c r="R89" s="5">
        <f t="shared" si="20"/>
        <v>1</v>
      </c>
      <c r="S89" s="9">
        <v>1</v>
      </c>
      <c r="T89" s="5" t="e">
        <f t="shared" si="26"/>
        <v>#VALUE!</v>
      </c>
      <c r="U89" s="5">
        <f t="shared" si="21"/>
        <v>1</v>
      </c>
    </row>
    <row r="90" spans="1:21" ht="15.6" x14ac:dyDescent="0.3">
      <c r="A90" s="12" t="s">
        <v>209</v>
      </c>
      <c r="B90" s="2">
        <v>8.02</v>
      </c>
      <c r="C90" s="93" t="s">
        <v>479</v>
      </c>
      <c r="D90" s="2">
        <v>1</v>
      </c>
      <c r="E90" s="2"/>
      <c r="F90" s="41">
        <f t="shared" si="0"/>
        <v>4</v>
      </c>
      <c r="G90" s="41">
        <f t="shared" si="19"/>
        <v>4</v>
      </c>
      <c r="H90" s="4" t="str">
        <f t="shared" si="2"/>
        <v>Jack Ridgeway</v>
      </c>
      <c r="I90" s="63" t="str">
        <f>VLOOKUP(ROUNDDOWN($B90,0),Games!B$5:E$41,2,0)</f>
        <v>Castles of Mad King Ludwig</v>
      </c>
      <c r="J90" s="5">
        <f t="shared" si="23"/>
        <v>4</v>
      </c>
      <c r="K90" s="5" t="str">
        <f t="shared" si="24"/>
        <v>Sat</v>
      </c>
      <c r="L90" s="55" t="str">
        <f t="shared" si="5"/>
        <v>Castles of Mad King Ludwig067</v>
      </c>
      <c r="M90" s="9">
        <f t="shared" si="6"/>
        <v>10</v>
      </c>
      <c r="N90" s="9">
        <f t="shared" si="25"/>
        <v>10</v>
      </c>
      <c r="O90" s="9">
        <v>10</v>
      </c>
      <c r="P90" s="9">
        <v>1</v>
      </c>
      <c r="Q90" s="5">
        <f t="shared" si="27"/>
        <v>1</v>
      </c>
      <c r="R90" s="5">
        <f t="shared" si="20"/>
        <v>10</v>
      </c>
      <c r="S90" s="9">
        <v>1</v>
      </c>
      <c r="T90" s="5" t="e">
        <f t="shared" si="26"/>
        <v>#VALUE!</v>
      </c>
      <c r="U90" s="5">
        <f t="shared" si="21"/>
        <v>10</v>
      </c>
    </row>
    <row r="91" spans="1:21" ht="15.6" x14ac:dyDescent="0.3">
      <c r="A91" s="12" t="s">
        <v>209</v>
      </c>
      <c r="B91" s="2">
        <v>8.02</v>
      </c>
      <c r="C91" s="93" t="s">
        <v>447</v>
      </c>
      <c r="D91" s="2">
        <v>2</v>
      </c>
      <c r="E91" s="2"/>
      <c r="F91" s="41">
        <f t="shared" si="0"/>
        <v>4</v>
      </c>
      <c r="G91" s="41">
        <f t="shared" si="19"/>
        <v>4</v>
      </c>
      <c r="H91" s="4" t="str">
        <f t="shared" si="2"/>
        <v>Dana Crites</v>
      </c>
      <c r="I91" s="63" t="str">
        <f>VLOOKUP(ROUNDDOWN($B91,0),Games!B$5:E$41,2,0)</f>
        <v>Castles of Mad King Ludwig</v>
      </c>
      <c r="J91" s="5">
        <f t="shared" si="23"/>
        <v>4</v>
      </c>
      <c r="K91" s="5" t="str">
        <f t="shared" si="24"/>
        <v>Sat</v>
      </c>
      <c r="L91" s="55" t="str">
        <f t="shared" si="5"/>
        <v>Castles of Mad King Ludwig035</v>
      </c>
      <c r="M91" s="9">
        <f t="shared" si="6"/>
        <v>6</v>
      </c>
      <c r="N91" s="9">
        <f t="shared" si="25"/>
        <v>6</v>
      </c>
      <c r="O91" s="9">
        <v>6</v>
      </c>
      <c r="P91" s="9">
        <v>1</v>
      </c>
      <c r="Q91" s="5">
        <f t="shared" si="27"/>
        <v>1</v>
      </c>
      <c r="R91" s="5">
        <f t="shared" si="20"/>
        <v>6</v>
      </c>
      <c r="S91" s="9">
        <v>0</v>
      </c>
      <c r="T91" s="5" t="e">
        <f t="shared" si="26"/>
        <v>#VALUE!</v>
      </c>
      <c r="U91" s="5">
        <f t="shared" si="21"/>
        <v>0</v>
      </c>
    </row>
    <row r="92" spans="1:21" ht="15.6" x14ac:dyDescent="0.3">
      <c r="A92" s="12" t="s">
        <v>209</v>
      </c>
      <c r="B92" s="2">
        <v>8.02</v>
      </c>
      <c r="C92" s="93" t="s">
        <v>575</v>
      </c>
      <c r="D92" s="12">
        <v>3</v>
      </c>
      <c r="E92" s="2"/>
      <c r="F92" s="41">
        <f t="shared" ref="F92:F155" si="28">COUNTIF(B$28:B$505,B92)</f>
        <v>4</v>
      </c>
      <c r="G92" s="41">
        <f t="shared" ref="G92:G123" si="29">F92</f>
        <v>4</v>
      </c>
      <c r="H92" s="4" t="str">
        <f t="shared" ref="H92:H155" si="30">VLOOKUP(C92,players,2,0)</f>
        <v>John Downing</v>
      </c>
      <c r="I92" s="63" t="str">
        <f>VLOOKUP(ROUNDDOWN($B92,0),Games!B$5:E$41,2,0)</f>
        <v>Castles of Mad King Ludwig</v>
      </c>
      <c r="J92" s="5">
        <f t="shared" si="23"/>
        <v>4</v>
      </c>
      <c r="K92" s="5" t="str">
        <f t="shared" si="24"/>
        <v>Sat</v>
      </c>
      <c r="L92" s="55" t="str">
        <f t="shared" ref="L92:L155" si="31">I92&amp;C92</f>
        <v>Castles of Mad King Ludwig180</v>
      </c>
      <c r="M92" s="9">
        <f t="shared" ref="M92:M155" si="32">VLOOKUP(G92,points,2+$D92,0)</f>
        <v>2</v>
      </c>
      <c r="N92" s="9">
        <f t="shared" si="25"/>
        <v>2</v>
      </c>
      <c r="O92" s="9">
        <v>6</v>
      </c>
      <c r="P92" s="9">
        <v>1</v>
      </c>
      <c r="Q92" s="5">
        <f t="shared" si="27"/>
        <v>1</v>
      </c>
      <c r="R92" s="5">
        <f t="shared" ref="R92:R113" si="33">M92*P92</f>
        <v>2</v>
      </c>
      <c r="S92" s="9">
        <v>1</v>
      </c>
      <c r="T92" s="5" t="e">
        <f t="shared" si="26"/>
        <v>#VALUE!</v>
      </c>
      <c r="U92" s="5">
        <f t="shared" ref="U92:U113" si="34">R92*S92</f>
        <v>2</v>
      </c>
    </row>
    <row r="93" spans="1:21" ht="15.6" x14ac:dyDescent="0.3">
      <c r="A93" s="12" t="s">
        <v>209</v>
      </c>
      <c r="B93" s="2">
        <v>8.02</v>
      </c>
      <c r="C93" s="93" t="s">
        <v>573</v>
      </c>
      <c r="D93" s="2">
        <v>4</v>
      </c>
      <c r="E93" s="2"/>
      <c r="F93" s="41">
        <f t="shared" si="28"/>
        <v>4</v>
      </c>
      <c r="G93" s="41">
        <f t="shared" si="29"/>
        <v>4</v>
      </c>
      <c r="H93" s="4" t="str">
        <f t="shared" si="30"/>
        <v>Cathy</v>
      </c>
      <c r="I93" s="63" t="str">
        <f>VLOOKUP(ROUNDDOWN($B93,0),Games!B$5:E$41,2,0)</f>
        <v>Castles of Mad King Ludwig</v>
      </c>
      <c r="J93" s="5">
        <f t="shared" si="23"/>
        <v>4</v>
      </c>
      <c r="K93" s="5" t="str">
        <f t="shared" si="24"/>
        <v>Sat</v>
      </c>
      <c r="L93" s="55" t="str">
        <f t="shared" si="31"/>
        <v>Castles of Mad King Ludwig173</v>
      </c>
      <c r="M93" s="9">
        <f t="shared" si="32"/>
        <v>1</v>
      </c>
      <c r="N93" s="9">
        <f>VLOOKUP(VLOOKUP($B93,played,3,0),points,2+E93,0)</f>
        <v>19</v>
      </c>
      <c r="O93" s="9">
        <v>2</v>
      </c>
      <c r="P93" s="9">
        <v>1</v>
      </c>
      <c r="Q93" s="5">
        <f t="shared" si="27"/>
        <v>1</v>
      </c>
      <c r="R93" s="5">
        <f t="shared" si="33"/>
        <v>1</v>
      </c>
      <c r="S93" s="9">
        <v>1</v>
      </c>
      <c r="T93" s="5" t="e">
        <f t="shared" si="26"/>
        <v>#VALUE!</v>
      </c>
      <c r="U93" s="5">
        <f t="shared" si="34"/>
        <v>1</v>
      </c>
    </row>
    <row r="94" spans="1:21" ht="15.6" x14ac:dyDescent="0.3">
      <c r="A94" s="12" t="s">
        <v>209</v>
      </c>
      <c r="B94" s="2">
        <v>8.0299999999999994</v>
      </c>
      <c r="C94" s="93" t="s">
        <v>518</v>
      </c>
      <c r="D94" s="12">
        <v>1</v>
      </c>
      <c r="E94" s="2"/>
      <c r="F94" s="41">
        <f t="shared" si="28"/>
        <v>4</v>
      </c>
      <c r="G94" s="41">
        <f t="shared" si="29"/>
        <v>4</v>
      </c>
      <c r="H94" s="4" t="str">
        <f t="shared" si="30"/>
        <v>Marcy Morelli</v>
      </c>
      <c r="I94" s="63" t="str">
        <f>VLOOKUP(ROUNDDOWN($B94,0),Games!B$5:E$41,2,0)</f>
        <v>Castles of Mad King Ludwig</v>
      </c>
      <c r="J94" s="5" t="e">
        <f t="shared" si="23"/>
        <v>#N/A</v>
      </c>
      <c r="K94" s="5" t="e">
        <f t="shared" si="24"/>
        <v>#N/A</v>
      </c>
      <c r="L94" s="55" t="str">
        <f t="shared" si="31"/>
        <v>Castles of Mad King Ludwig106</v>
      </c>
      <c r="M94" s="9">
        <f t="shared" si="32"/>
        <v>10</v>
      </c>
      <c r="N94" s="9" t="e">
        <f>VLOOKUP(VLOOKUP($B94,played,3,0),points,2+E94,0)</f>
        <v>#N/A</v>
      </c>
      <c r="O94" s="9">
        <v>1</v>
      </c>
      <c r="P94" s="9">
        <v>1</v>
      </c>
      <c r="Q94" s="5">
        <f t="shared" si="27"/>
        <v>1</v>
      </c>
      <c r="R94" s="5">
        <f t="shared" si="33"/>
        <v>10</v>
      </c>
      <c r="S94" s="9">
        <v>1</v>
      </c>
      <c r="T94" s="5" t="e">
        <f t="shared" si="26"/>
        <v>#N/A</v>
      </c>
      <c r="U94" s="5">
        <f t="shared" si="34"/>
        <v>10</v>
      </c>
    </row>
    <row r="95" spans="1:21" ht="15.6" x14ac:dyDescent="0.3">
      <c r="A95" s="12" t="s">
        <v>209</v>
      </c>
      <c r="B95" s="2">
        <v>8.0299999999999994</v>
      </c>
      <c r="C95" s="93" t="s">
        <v>595</v>
      </c>
      <c r="D95" s="2">
        <v>2</v>
      </c>
      <c r="E95" s="2"/>
      <c r="F95" s="41">
        <f t="shared" si="28"/>
        <v>4</v>
      </c>
      <c r="G95" s="41">
        <f t="shared" si="29"/>
        <v>4</v>
      </c>
      <c r="H95" s="4" t="str">
        <f t="shared" si="30"/>
        <v>Ben Isgur</v>
      </c>
      <c r="I95" s="63" t="str">
        <f>VLOOKUP(ROUNDDOWN($B95,0),Games!B$5:E$41,2,0)</f>
        <v>Castles of Mad King Ludwig</v>
      </c>
      <c r="J95" s="5" t="e">
        <f t="shared" si="23"/>
        <v>#N/A</v>
      </c>
      <c r="K95" s="5" t="e">
        <f t="shared" si="24"/>
        <v>#N/A</v>
      </c>
      <c r="L95" s="55" t="str">
        <f t="shared" si="31"/>
        <v>Castles of Mad King Ludwig254</v>
      </c>
      <c r="M95" s="9">
        <f t="shared" si="32"/>
        <v>6</v>
      </c>
      <c r="N95" s="9" t="e">
        <f>VLOOKUP(VLOOKUP($B95,played,3,0),points,2+$D95,0)</f>
        <v>#N/A</v>
      </c>
      <c r="O95" s="9">
        <v>3</v>
      </c>
      <c r="P95" s="9">
        <v>1</v>
      </c>
      <c r="Q95" s="5" t="e">
        <f t="shared" si="27"/>
        <v>#N/A</v>
      </c>
      <c r="R95" s="5">
        <f t="shared" si="33"/>
        <v>6</v>
      </c>
      <c r="S95" s="9">
        <v>1</v>
      </c>
      <c r="T95" s="5" t="e">
        <f t="shared" si="26"/>
        <v>#N/A</v>
      </c>
      <c r="U95" s="5">
        <f t="shared" si="34"/>
        <v>6</v>
      </c>
    </row>
    <row r="96" spans="1:21" ht="15.6" x14ac:dyDescent="0.3">
      <c r="A96" s="12" t="s">
        <v>209</v>
      </c>
      <c r="B96" s="2">
        <v>8.0299999999999994</v>
      </c>
      <c r="C96" s="93" t="s">
        <v>471</v>
      </c>
      <c r="D96" s="2">
        <v>3</v>
      </c>
      <c r="E96" s="2"/>
      <c r="F96" s="41">
        <f t="shared" si="28"/>
        <v>4</v>
      </c>
      <c r="G96" s="41">
        <f t="shared" si="29"/>
        <v>4</v>
      </c>
      <c r="H96" s="4" t="str">
        <f t="shared" si="30"/>
        <v>Eyal Mozes</v>
      </c>
      <c r="I96" s="63" t="str">
        <f>VLOOKUP(ROUNDDOWN($B96,0),Games!B$5:E$41,2,0)</f>
        <v>Castles of Mad King Ludwig</v>
      </c>
      <c r="J96" s="5" t="e">
        <f t="shared" si="23"/>
        <v>#N/A</v>
      </c>
      <c r="K96" s="5" t="e">
        <f t="shared" si="24"/>
        <v>#N/A</v>
      </c>
      <c r="L96" s="55" t="str">
        <f t="shared" si="31"/>
        <v>Castles of Mad King Ludwig059</v>
      </c>
      <c r="M96" s="9">
        <f t="shared" si="32"/>
        <v>2</v>
      </c>
      <c r="N96" s="9" t="e">
        <f>VLOOKUP(VLOOKUP($B96,played,3,0),points,2+E96,0)</f>
        <v>#N/A</v>
      </c>
      <c r="O96" s="9">
        <v>1</v>
      </c>
      <c r="P96" s="9">
        <v>1</v>
      </c>
      <c r="Q96" s="5" t="e">
        <f t="shared" si="27"/>
        <v>#N/A</v>
      </c>
      <c r="R96" s="5">
        <f t="shared" si="33"/>
        <v>2</v>
      </c>
      <c r="S96" s="9">
        <v>1</v>
      </c>
      <c r="T96" s="5" t="e">
        <f t="shared" si="26"/>
        <v>#N/A</v>
      </c>
      <c r="U96" s="5">
        <f t="shared" si="34"/>
        <v>2</v>
      </c>
    </row>
    <row r="97" spans="1:21" ht="15.6" x14ac:dyDescent="0.3">
      <c r="A97" s="12" t="s">
        <v>209</v>
      </c>
      <c r="B97" s="2">
        <v>8.0299999999999994</v>
      </c>
      <c r="C97" s="93" t="s">
        <v>593</v>
      </c>
      <c r="D97" s="2">
        <v>4</v>
      </c>
      <c r="E97" s="2"/>
      <c r="F97" s="41">
        <f t="shared" si="28"/>
        <v>4</v>
      </c>
      <c r="G97" s="41">
        <f t="shared" si="29"/>
        <v>4</v>
      </c>
      <c r="H97" s="4" t="str">
        <f t="shared" si="30"/>
        <v>Randy Williams</v>
      </c>
      <c r="I97" s="63" t="str">
        <f>VLOOKUP(ROUNDDOWN($B97,0),Games!B$5:E$41,2,0)</f>
        <v>Castles of Mad King Ludwig</v>
      </c>
      <c r="J97" s="5" t="e">
        <f>VLOOKUP(#REF!,played,2,0)</f>
        <v>#REF!</v>
      </c>
      <c r="K97" s="5" t="e">
        <f>VLOOKUP(#REF!,played,5,0)</f>
        <v>#REF!</v>
      </c>
      <c r="L97" s="55" t="str">
        <f t="shared" si="31"/>
        <v>Castles of Mad King Ludwig249</v>
      </c>
      <c r="M97" s="9">
        <f t="shared" si="32"/>
        <v>1</v>
      </c>
      <c r="N97" s="9" t="e">
        <f>VLOOKUP(VLOOKUP(#REF!,played,3,0),points,2+$D97,0)</f>
        <v>#REF!</v>
      </c>
      <c r="O97" s="9">
        <v>6</v>
      </c>
      <c r="P97" s="9">
        <v>1</v>
      </c>
      <c r="Q97" s="5" t="e">
        <f>IF(K96="Day",1,IF((C97+INT(#REF!)/100)=(C96+INT(B96)/100),0,1))</f>
        <v>#N/A</v>
      </c>
      <c r="R97" s="5">
        <f t="shared" si="33"/>
        <v>1</v>
      </c>
      <c r="S97" s="9">
        <v>1</v>
      </c>
      <c r="T97" s="5" t="e">
        <f t="shared" si="26"/>
        <v>#REF!</v>
      </c>
      <c r="U97" s="5">
        <f t="shared" si="34"/>
        <v>1</v>
      </c>
    </row>
    <row r="98" spans="1:21" ht="15.6" x14ac:dyDescent="0.3">
      <c r="A98" s="12" t="s">
        <v>209</v>
      </c>
      <c r="B98" s="2">
        <v>9.01</v>
      </c>
      <c r="C98" s="93" t="s">
        <v>508</v>
      </c>
      <c r="D98" s="2">
        <v>1</v>
      </c>
      <c r="E98" s="2"/>
      <c r="F98" s="41">
        <f t="shared" si="28"/>
        <v>3</v>
      </c>
      <c r="G98" s="41">
        <f t="shared" si="29"/>
        <v>3</v>
      </c>
      <c r="H98" s="4" t="str">
        <f t="shared" si="30"/>
        <v>Ken Samuel</v>
      </c>
      <c r="I98" s="63" t="str">
        <f>VLOOKUP(ROUNDDOWN($B98,0),Games!B$5:E$41,2,0)</f>
        <v xml:space="preserve">Stone Age </v>
      </c>
      <c r="J98" s="5" t="e">
        <f t="shared" ref="J98:J129" si="35">VLOOKUP($B98,played,2,0)</f>
        <v>#N/A</v>
      </c>
      <c r="K98" s="5" t="e">
        <f t="shared" ref="K98:K129" si="36">VLOOKUP($B98,played,5,0)</f>
        <v>#N/A</v>
      </c>
      <c r="L98" s="55" t="str">
        <f t="shared" si="31"/>
        <v>Stone Age 096</v>
      </c>
      <c r="M98" s="9">
        <f t="shared" si="32"/>
        <v>10</v>
      </c>
      <c r="N98" s="9" t="e">
        <f>VLOOKUP(VLOOKUP($B98,played,3,0),points,2+E98,0)</f>
        <v>#N/A</v>
      </c>
      <c r="O98" s="9">
        <v>2</v>
      </c>
      <c r="P98" s="9">
        <v>1</v>
      </c>
      <c r="Q98" s="5" t="e">
        <f t="shared" ref="Q98:Q113" si="37">IF(K97="Day",1,IF((C98+INT(B98)/100)=(C97+INT(B97)/100),0,1))</f>
        <v>#REF!</v>
      </c>
      <c r="R98" s="5">
        <f t="shared" si="33"/>
        <v>10</v>
      </c>
      <c r="S98" s="9">
        <v>1</v>
      </c>
      <c r="T98" s="5" t="e">
        <f t="shared" si="26"/>
        <v>#N/A</v>
      </c>
      <c r="U98" s="5">
        <f t="shared" si="34"/>
        <v>10</v>
      </c>
    </row>
    <row r="99" spans="1:21" ht="15.6" x14ac:dyDescent="0.3">
      <c r="A99" s="12" t="s">
        <v>209</v>
      </c>
      <c r="B99" s="2">
        <v>9.01</v>
      </c>
      <c r="C99" s="93" t="s">
        <v>442</v>
      </c>
      <c r="D99" s="2">
        <v>2</v>
      </c>
      <c r="E99" s="2"/>
      <c r="F99" s="41">
        <f t="shared" si="28"/>
        <v>3</v>
      </c>
      <c r="G99" s="41">
        <f t="shared" si="29"/>
        <v>3</v>
      </c>
      <c r="H99" s="4" t="str">
        <f t="shared" si="30"/>
        <v>Christopher Yaure</v>
      </c>
      <c r="I99" s="63" t="str">
        <f>VLOOKUP(ROUNDDOWN($B99,0),Games!B$5:E$41,2,0)</f>
        <v xml:space="preserve">Stone Age </v>
      </c>
      <c r="J99" s="5" t="e">
        <f t="shared" si="35"/>
        <v>#N/A</v>
      </c>
      <c r="K99" s="5" t="e">
        <f t="shared" si="36"/>
        <v>#N/A</v>
      </c>
      <c r="L99" s="55" t="str">
        <f t="shared" si="31"/>
        <v>Stone Age 030</v>
      </c>
      <c r="M99" s="9">
        <f t="shared" si="32"/>
        <v>6</v>
      </c>
      <c r="N99" s="9">
        <v>0</v>
      </c>
      <c r="O99" s="9">
        <v>0</v>
      </c>
      <c r="P99" s="9">
        <v>1</v>
      </c>
      <c r="Q99" s="5" t="e">
        <f t="shared" si="37"/>
        <v>#N/A</v>
      </c>
      <c r="R99" s="5">
        <f t="shared" si="33"/>
        <v>6</v>
      </c>
      <c r="S99" s="9">
        <v>3</v>
      </c>
      <c r="T99" s="5" t="e">
        <f t="shared" si="26"/>
        <v>#N/A</v>
      </c>
      <c r="U99" s="5">
        <f t="shared" si="34"/>
        <v>18</v>
      </c>
    </row>
    <row r="100" spans="1:21" ht="15.6" x14ac:dyDescent="0.3">
      <c r="A100" s="12" t="s">
        <v>209</v>
      </c>
      <c r="B100" s="2">
        <v>9.01</v>
      </c>
      <c r="C100" s="93" t="s">
        <v>538</v>
      </c>
      <c r="D100" s="2">
        <v>3</v>
      </c>
      <c r="E100" s="2"/>
      <c r="F100" s="41">
        <f t="shared" si="28"/>
        <v>3</v>
      </c>
      <c r="G100" s="41">
        <f t="shared" si="29"/>
        <v>3</v>
      </c>
      <c r="H100" s="4" t="str">
        <f t="shared" si="30"/>
        <v>Perrianne Lurie</v>
      </c>
      <c r="I100" s="63" t="str">
        <f>VLOOKUP(ROUNDDOWN($B100,0),Games!B$5:E$41,2,0)</f>
        <v xml:space="preserve">Stone Age </v>
      </c>
      <c r="J100" s="5" t="e">
        <f t="shared" si="35"/>
        <v>#N/A</v>
      </c>
      <c r="K100" s="5" t="e">
        <f t="shared" si="36"/>
        <v>#N/A</v>
      </c>
      <c r="L100" s="55" t="str">
        <f t="shared" si="31"/>
        <v>Stone Age 126</v>
      </c>
      <c r="M100" s="9">
        <f t="shared" si="32"/>
        <v>1</v>
      </c>
      <c r="N100" s="9" t="e">
        <f t="shared" ref="N100:N107" si="38">VLOOKUP(VLOOKUP($B100,played,3,0),points,2+$D100,0)</f>
        <v>#N/A</v>
      </c>
      <c r="O100" s="9">
        <v>6</v>
      </c>
      <c r="P100" s="9">
        <v>1</v>
      </c>
      <c r="Q100" s="5" t="e">
        <f t="shared" si="37"/>
        <v>#N/A</v>
      </c>
      <c r="R100" s="5">
        <f t="shared" si="33"/>
        <v>1</v>
      </c>
      <c r="S100" s="9">
        <v>1</v>
      </c>
      <c r="T100" s="5" t="e">
        <f t="shared" si="26"/>
        <v>#N/A</v>
      </c>
      <c r="U100" s="5">
        <f t="shared" si="34"/>
        <v>1</v>
      </c>
    </row>
    <row r="101" spans="1:21" ht="15.6" x14ac:dyDescent="0.3">
      <c r="A101" s="12" t="s">
        <v>209</v>
      </c>
      <c r="B101" s="2">
        <v>9.02</v>
      </c>
      <c r="C101" s="93" t="s">
        <v>469</v>
      </c>
      <c r="D101" s="2">
        <v>1</v>
      </c>
      <c r="E101" s="2"/>
      <c r="F101" s="41">
        <f t="shared" si="28"/>
        <v>3</v>
      </c>
      <c r="G101" s="41">
        <f t="shared" si="29"/>
        <v>3</v>
      </c>
      <c r="H101" s="4" t="str">
        <f t="shared" si="30"/>
        <v>Eugene Yee</v>
      </c>
      <c r="I101" s="63" t="str">
        <f>VLOOKUP(ROUNDDOWN($B101,0),Games!B$5:E$41,2,0)</f>
        <v xml:space="preserve">Stone Age </v>
      </c>
      <c r="J101" s="5" t="e">
        <f t="shared" si="35"/>
        <v>#N/A</v>
      </c>
      <c r="K101" s="5" t="e">
        <f t="shared" si="36"/>
        <v>#N/A</v>
      </c>
      <c r="L101" s="55" t="str">
        <f t="shared" si="31"/>
        <v>Stone Age 057</v>
      </c>
      <c r="M101" s="9">
        <f t="shared" si="32"/>
        <v>10</v>
      </c>
      <c r="N101" s="9" t="e">
        <f t="shared" si="38"/>
        <v>#N/A</v>
      </c>
      <c r="O101" s="9">
        <v>1</v>
      </c>
      <c r="P101" s="9">
        <v>1</v>
      </c>
      <c r="Q101" s="5" t="e">
        <f t="shared" si="37"/>
        <v>#N/A</v>
      </c>
      <c r="R101" s="5">
        <f t="shared" si="33"/>
        <v>10</v>
      </c>
      <c r="S101" s="9">
        <v>1</v>
      </c>
      <c r="T101" s="5" t="e">
        <f t="shared" si="26"/>
        <v>#N/A</v>
      </c>
      <c r="U101" s="5">
        <f t="shared" si="34"/>
        <v>10</v>
      </c>
    </row>
    <row r="102" spans="1:21" ht="15.6" x14ac:dyDescent="0.3">
      <c r="A102" s="12" t="s">
        <v>209</v>
      </c>
      <c r="B102" s="2">
        <v>9.02</v>
      </c>
      <c r="C102" s="93" t="s">
        <v>430</v>
      </c>
      <c r="D102" s="2">
        <v>2</v>
      </c>
      <c r="E102" s="2"/>
      <c r="F102" s="41">
        <f t="shared" si="28"/>
        <v>3</v>
      </c>
      <c r="G102" s="41">
        <f t="shared" si="29"/>
        <v>3</v>
      </c>
      <c r="H102" s="4" t="str">
        <f t="shared" si="30"/>
        <v>Bob Crites</v>
      </c>
      <c r="I102" s="63" t="str">
        <f>VLOOKUP(ROUNDDOWN($B102,0),Games!B$5:E$41,2,0)</f>
        <v xml:space="preserve">Stone Age </v>
      </c>
      <c r="J102" s="5" t="e">
        <f t="shared" si="35"/>
        <v>#N/A</v>
      </c>
      <c r="K102" s="5" t="e">
        <f t="shared" si="36"/>
        <v>#N/A</v>
      </c>
      <c r="L102" s="55" t="str">
        <f t="shared" si="31"/>
        <v>Stone Age 018</v>
      </c>
      <c r="M102" s="9">
        <f t="shared" si="32"/>
        <v>6</v>
      </c>
      <c r="N102" s="9" t="e">
        <f t="shared" si="38"/>
        <v>#N/A</v>
      </c>
      <c r="O102" s="9">
        <v>1</v>
      </c>
      <c r="P102" s="9">
        <v>1</v>
      </c>
      <c r="Q102" s="5" t="e">
        <f t="shared" si="37"/>
        <v>#N/A</v>
      </c>
      <c r="R102" s="5">
        <f t="shared" si="33"/>
        <v>6</v>
      </c>
      <c r="S102" s="9">
        <v>1</v>
      </c>
      <c r="T102" s="5" t="e">
        <f t="shared" si="26"/>
        <v>#REF!</v>
      </c>
      <c r="U102" s="5">
        <f t="shared" si="34"/>
        <v>6</v>
      </c>
    </row>
    <row r="103" spans="1:21" ht="15.6" x14ac:dyDescent="0.3">
      <c r="A103" s="12" t="s">
        <v>209</v>
      </c>
      <c r="B103" s="2">
        <v>9.02</v>
      </c>
      <c r="C103" s="93" t="s">
        <v>439</v>
      </c>
      <c r="D103" s="2">
        <v>3</v>
      </c>
      <c r="E103" s="2"/>
      <c r="F103" s="41">
        <f t="shared" si="28"/>
        <v>3</v>
      </c>
      <c r="G103" s="41">
        <f t="shared" si="29"/>
        <v>3</v>
      </c>
      <c r="H103" s="4" t="str">
        <f t="shared" si="30"/>
        <v>Chris Wildes</v>
      </c>
      <c r="I103" s="63" t="str">
        <f>VLOOKUP(ROUNDDOWN($B103,0),Games!B$5:E$41,2,0)</f>
        <v xml:space="preserve">Stone Age </v>
      </c>
      <c r="J103" s="5" t="e">
        <f t="shared" si="35"/>
        <v>#N/A</v>
      </c>
      <c r="K103" s="5" t="e">
        <f t="shared" si="36"/>
        <v>#N/A</v>
      </c>
      <c r="L103" s="55" t="str">
        <f t="shared" si="31"/>
        <v>Stone Age 027</v>
      </c>
      <c r="M103" s="9">
        <f t="shared" si="32"/>
        <v>1</v>
      </c>
      <c r="N103" s="9" t="e">
        <f t="shared" si="38"/>
        <v>#N/A</v>
      </c>
      <c r="O103" s="9">
        <v>6</v>
      </c>
      <c r="P103" s="9">
        <v>1</v>
      </c>
      <c r="Q103" s="5" t="e">
        <f t="shared" si="37"/>
        <v>#N/A</v>
      </c>
      <c r="R103" s="5">
        <f t="shared" si="33"/>
        <v>1</v>
      </c>
      <c r="S103" s="9">
        <v>1</v>
      </c>
      <c r="T103" s="5" t="e">
        <f t="shared" si="26"/>
        <v>#N/A</v>
      </c>
      <c r="U103" s="5">
        <f t="shared" si="34"/>
        <v>1</v>
      </c>
    </row>
    <row r="104" spans="1:21" ht="15.6" x14ac:dyDescent="0.3">
      <c r="A104" s="12" t="s">
        <v>209</v>
      </c>
      <c r="B104" s="2">
        <v>9.0299999999999994</v>
      </c>
      <c r="C104" s="93" t="s">
        <v>569</v>
      </c>
      <c r="D104" s="2">
        <v>1</v>
      </c>
      <c r="E104" s="12"/>
      <c r="F104" s="41">
        <f t="shared" si="28"/>
        <v>3</v>
      </c>
      <c r="G104" s="41">
        <f t="shared" si="29"/>
        <v>3</v>
      </c>
      <c r="H104" s="4" t="str">
        <f t="shared" si="30"/>
        <v>Aaron Blair</v>
      </c>
      <c r="I104" s="63" t="str">
        <f>VLOOKUP(ROUNDDOWN($B104,0),Games!B$5:E$41,2,0)</f>
        <v xml:space="preserve">Stone Age </v>
      </c>
      <c r="J104" s="5" t="e">
        <f t="shared" si="35"/>
        <v>#N/A</v>
      </c>
      <c r="K104" s="5" t="e">
        <f t="shared" si="36"/>
        <v>#N/A</v>
      </c>
      <c r="L104" s="55" t="str">
        <f t="shared" si="31"/>
        <v>Stone Age 184</v>
      </c>
      <c r="M104" s="9">
        <f t="shared" si="32"/>
        <v>10</v>
      </c>
      <c r="N104" s="9" t="e">
        <f t="shared" si="38"/>
        <v>#N/A</v>
      </c>
      <c r="O104" s="9">
        <v>1</v>
      </c>
      <c r="P104" s="9">
        <v>1</v>
      </c>
      <c r="Q104" s="5" t="e">
        <f t="shared" si="37"/>
        <v>#N/A</v>
      </c>
      <c r="R104" s="5">
        <f t="shared" si="33"/>
        <v>10</v>
      </c>
      <c r="S104" s="9">
        <v>1</v>
      </c>
      <c r="T104" s="5" t="e">
        <f>IF(#REF!="Day",1,IF((C104+K104/10)=(#REF!+#REF!/10),0,1))</f>
        <v>#REF!</v>
      </c>
      <c r="U104" s="5">
        <f t="shared" si="34"/>
        <v>10</v>
      </c>
    </row>
    <row r="105" spans="1:21" ht="15.6" x14ac:dyDescent="0.3">
      <c r="A105" s="12" t="s">
        <v>209</v>
      </c>
      <c r="B105" s="2">
        <v>9.0299999999999994</v>
      </c>
      <c r="C105" s="93" t="s">
        <v>549</v>
      </c>
      <c r="D105" s="2">
        <v>2</v>
      </c>
      <c r="E105" s="2"/>
      <c r="F105" s="41">
        <f t="shared" si="28"/>
        <v>3</v>
      </c>
      <c r="G105" s="41">
        <f t="shared" si="29"/>
        <v>3</v>
      </c>
      <c r="H105" s="4" t="str">
        <f t="shared" si="30"/>
        <v>Robin Yaure</v>
      </c>
      <c r="I105" s="63" t="str">
        <f>VLOOKUP(ROUNDDOWN($B105,0),Games!B$5:E$41,2,0)</f>
        <v xml:space="preserve">Stone Age </v>
      </c>
      <c r="J105" s="5" t="e">
        <f t="shared" si="35"/>
        <v>#N/A</v>
      </c>
      <c r="K105" s="5" t="e">
        <f t="shared" si="36"/>
        <v>#N/A</v>
      </c>
      <c r="L105" s="55" t="str">
        <f t="shared" si="31"/>
        <v>Stone Age 137</v>
      </c>
      <c r="M105" s="9">
        <f t="shared" si="32"/>
        <v>6</v>
      </c>
      <c r="N105" s="9" t="e">
        <f t="shared" si="38"/>
        <v>#N/A</v>
      </c>
      <c r="O105" s="9">
        <v>1</v>
      </c>
      <c r="P105" s="9">
        <v>1</v>
      </c>
      <c r="Q105" s="5" t="e">
        <f t="shared" si="37"/>
        <v>#N/A</v>
      </c>
      <c r="R105" s="5">
        <f t="shared" si="33"/>
        <v>6</v>
      </c>
      <c r="S105" s="9">
        <v>1</v>
      </c>
      <c r="T105" s="5" t="e">
        <f t="shared" ref="T105:T113" si="39">IF(K100="Day",1,IF((C105+K105/10)=(C100+K100/10),0,1))</f>
        <v>#N/A</v>
      </c>
      <c r="U105" s="5">
        <f t="shared" si="34"/>
        <v>6</v>
      </c>
    </row>
    <row r="106" spans="1:21" ht="15.6" x14ac:dyDescent="0.3">
      <c r="A106" s="12" t="s">
        <v>209</v>
      </c>
      <c r="B106" s="2">
        <v>9.0299999999999994</v>
      </c>
      <c r="C106" s="93" t="s">
        <v>501</v>
      </c>
      <c r="D106" s="2">
        <v>3</v>
      </c>
      <c r="E106" s="2"/>
      <c r="F106" s="41">
        <f t="shared" si="28"/>
        <v>3</v>
      </c>
      <c r="G106" s="41">
        <f t="shared" si="29"/>
        <v>3</v>
      </c>
      <c r="H106" s="4" t="str">
        <f t="shared" si="30"/>
        <v>Josh Drye</v>
      </c>
      <c r="I106" s="63" t="str">
        <f>VLOOKUP(ROUNDDOWN($B106,0),Games!B$5:E$41,2,0)</f>
        <v xml:space="preserve">Stone Age </v>
      </c>
      <c r="J106" s="5" t="e">
        <f t="shared" si="35"/>
        <v>#N/A</v>
      </c>
      <c r="K106" s="5" t="e">
        <f t="shared" si="36"/>
        <v>#N/A</v>
      </c>
      <c r="L106" s="55" t="str">
        <f t="shared" si="31"/>
        <v>Stone Age 089</v>
      </c>
      <c r="M106" s="9">
        <f t="shared" si="32"/>
        <v>1</v>
      </c>
      <c r="N106" s="9" t="e">
        <f t="shared" si="38"/>
        <v>#N/A</v>
      </c>
      <c r="O106" s="9">
        <v>1</v>
      </c>
      <c r="P106" s="9">
        <v>1</v>
      </c>
      <c r="Q106" s="5" t="e">
        <f t="shared" si="37"/>
        <v>#N/A</v>
      </c>
      <c r="R106" s="5">
        <f t="shared" si="33"/>
        <v>1</v>
      </c>
      <c r="S106" s="9">
        <v>0</v>
      </c>
      <c r="T106" s="5" t="e">
        <f t="shared" si="39"/>
        <v>#N/A</v>
      </c>
      <c r="U106" s="5">
        <f t="shared" si="34"/>
        <v>0</v>
      </c>
    </row>
    <row r="107" spans="1:21" ht="15.6" x14ac:dyDescent="0.3">
      <c r="A107" s="12" t="s">
        <v>209</v>
      </c>
      <c r="B107" s="2">
        <v>10.01</v>
      </c>
      <c r="C107" s="93" t="s">
        <v>581</v>
      </c>
      <c r="D107" s="2">
        <v>1</v>
      </c>
      <c r="E107" s="2"/>
      <c r="F107" s="41">
        <f t="shared" si="28"/>
        <v>4</v>
      </c>
      <c r="G107" s="41">
        <f t="shared" si="29"/>
        <v>4</v>
      </c>
      <c r="H107" s="4" t="str">
        <f t="shared" si="30"/>
        <v>John Mewshaw</v>
      </c>
      <c r="I107" s="63" t="str">
        <f>VLOOKUP(ROUNDDOWN($B107,0),Games!B$5:E$41,2,0)</f>
        <v>Alhambra</v>
      </c>
      <c r="J107" s="5">
        <f t="shared" si="35"/>
        <v>5</v>
      </c>
      <c r="K107" s="5" t="str">
        <f t="shared" si="36"/>
        <v>Sat</v>
      </c>
      <c r="L107" s="55" t="str">
        <f t="shared" si="31"/>
        <v>Alhambra233</v>
      </c>
      <c r="M107" s="9">
        <f t="shared" si="32"/>
        <v>10</v>
      </c>
      <c r="N107" s="9">
        <f t="shared" si="38"/>
        <v>10</v>
      </c>
      <c r="O107" s="9">
        <v>2</v>
      </c>
      <c r="P107" s="9">
        <v>1</v>
      </c>
      <c r="Q107" s="5" t="e">
        <f t="shared" si="37"/>
        <v>#N/A</v>
      </c>
      <c r="R107" s="5">
        <f t="shared" si="33"/>
        <v>10</v>
      </c>
      <c r="S107" s="9">
        <v>1</v>
      </c>
      <c r="T107" s="5" t="e">
        <f t="shared" si="39"/>
        <v>#N/A</v>
      </c>
      <c r="U107" s="5">
        <f t="shared" si="34"/>
        <v>10</v>
      </c>
    </row>
    <row r="108" spans="1:21" ht="15.6" x14ac:dyDescent="0.3">
      <c r="A108" s="12" t="s">
        <v>209</v>
      </c>
      <c r="B108" s="2">
        <v>10.01</v>
      </c>
      <c r="C108" s="93" t="s">
        <v>460</v>
      </c>
      <c r="D108" s="2">
        <v>2</v>
      </c>
      <c r="E108" s="2"/>
      <c r="F108" s="41">
        <f t="shared" si="28"/>
        <v>4</v>
      </c>
      <c r="G108" s="41">
        <f t="shared" si="29"/>
        <v>4</v>
      </c>
      <c r="H108" s="4" t="str">
        <f t="shared" si="30"/>
        <v>Ed Gilliland</v>
      </c>
      <c r="I108" s="63" t="str">
        <f>VLOOKUP(ROUNDDOWN($B108,0),Games!B$5:E$41,2,0)</f>
        <v>Alhambra</v>
      </c>
      <c r="J108" s="5">
        <f t="shared" si="35"/>
        <v>5</v>
      </c>
      <c r="K108" s="5" t="str">
        <f t="shared" si="36"/>
        <v>Sat</v>
      </c>
      <c r="L108" s="55" t="str">
        <f t="shared" si="31"/>
        <v>Alhambra048</v>
      </c>
      <c r="M108" s="9">
        <f t="shared" si="32"/>
        <v>6</v>
      </c>
      <c r="N108" s="9">
        <v>0</v>
      </c>
      <c r="O108" s="9">
        <v>0</v>
      </c>
      <c r="P108" s="9">
        <v>1</v>
      </c>
      <c r="Q108" s="5">
        <f t="shared" si="37"/>
        <v>1</v>
      </c>
      <c r="R108" s="5">
        <f t="shared" si="33"/>
        <v>6</v>
      </c>
      <c r="S108" s="9">
        <v>17</v>
      </c>
      <c r="T108" s="5" t="e">
        <f t="shared" si="39"/>
        <v>#N/A</v>
      </c>
      <c r="U108" s="5">
        <f t="shared" si="34"/>
        <v>102</v>
      </c>
    </row>
    <row r="109" spans="1:21" ht="15.6" x14ac:dyDescent="0.3">
      <c r="A109" s="12" t="s">
        <v>209</v>
      </c>
      <c r="B109" s="2">
        <v>10.01</v>
      </c>
      <c r="C109" s="93" t="s">
        <v>577</v>
      </c>
      <c r="D109" s="2">
        <v>3</v>
      </c>
      <c r="E109" s="2"/>
      <c r="F109" s="41">
        <f t="shared" si="28"/>
        <v>4</v>
      </c>
      <c r="G109" s="41">
        <f t="shared" si="29"/>
        <v>4</v>
      </c>
      <c r="H109" s="4" t="str">
        <f t="shared" si="30"/>
        <v>Lee Mewshaw</v>
      </c>
      <c r="I109" s="63" t="str">
        <f>VLOOKUP(ROUNDDOWN($B109,0),Games!B$5:E$41,2,0)</f>
        <v>Alhambra</v>
      </c>
      <c r="J109" s="5">
        <f t="shared" si="35"/>
        <v>5</v>
      </c>
      <c r="K109" s="5" t="str">
        <f t="shared" si="36"/>
        <v>Sat</v>
      </c>
      <c r="L109" s="55" t="str">
        <f t="shared" si="31"/>
        <v>Alhambra165</v>
      </c>
      <c r="M109" s="9">
        <f t="shared" si="32"/>
        <v>2</v>
      </c>
      <c r="N109" s="9">
        <f>VLOOKUP(VLOOKUP($B109,played,3,0),points,2+$D109,0)</f>
        <v>3</v>
      </c>
      <c r="O109" s="9">
        <v>2</v>
      </c>
      <c r="P109" s="9">
        <v>1</v>
      </c>
      <c r="Q109" s="5">
        <f t="shared" si="37"/>
        <v>1</v>
      </c>
      <c r="R109" s="5">
        <f t="shared" si="33"/>
        <v>2</v>
      </c>
      <c r="S109" s="9">
        <v>1</v>
      </c>
      <c r="T109" s="5" t="e">
        <f t="shared" si="39"/>
        <v>#N/A</v>
      </c>
      <c r="U109" s="5">
        <f t="shared" si="34"/>
        <v>2</v>
      </c>
    </row>
    <row r="110" spans="1:21" ht="15.6" x14ac:dyDescent="0.3">
      <c r="A110" s="12" t="s">
        <v>209</v>
      </c>
      <c r="B110" s="2">
        <v>10.01</v>
      </c>
      <c r="C110" s="93" t="s">
        <v>533</v>
      </c>
      <c r="D110" s="2">
        <v>4</v>
      </c>
      <c r="E110" s="2"/>
      <c r="F110" s="41">
        <f t="shared" si="28"/>
        <v>4</v>
      </c>
      <c r="G110" s="41">
        <f t="shared" si="29"/>
        <v>4</v>
      </c>
      <c r="H110" s="4" t="str">
        <f t="shared" si="30"/>
        <v>Pat Onufrak</v>
      </c>
      <c r="I110" s="63" t="str">
        <f>VLOOKUP(ROUNDDOWN($B110,0),Games!B$5:E$41,2,0)</f>
        <v>Alhambra</v>
      </c>
      <c r="J110" s="5">
        <f t="shared" si="35"/>
        <v>5</v>
      </c>
      <c r="K110" s="5" t="str">
        <f t="shared" si="36"/>
        <v>Sat</v>
      </c>
      <c r="L110" s="55" t="str">
        <f t="shared" si="31"/>
        <v>Alhambra121</v>
      </c>
      <c r="M110" s="9">
        <f t="shared" si="32"/>
        <v>1</v>
      </c>
      <c r="N110" s="9">
        <f>VLOOKUP(VLOOKUP($B110,played,3,0),points,2+$D110,0)</f>
        <v>2</v>
      </c>
      <c r="O110" s="9">
        <v>2</v>
      </c>
      <c r="P110" s="9">
        <v>1</v>
      </c>
      <c r="Q110" s="5">
        <f t="shared" si="37"/>
        <v>1</v>
      </c>
      <c r="R110" s="5">
        <f t="shared" si="33"/>
        <v>1</v>
      </c>
      <c r="S110" s="9">
        <v>1</v>
      </c>
      <c r="T110" s="5" t="e">
        <f t="shared" si="39"/>
        <v>#N/A</v>
      </c>
      <c r="U110" s="5">
        <f t="shared" si="34"/>
        <v>1</v>
      </c>
    </row>
    <row r="111" spans="1:21" ht="15.6" x14ac:dyDescent="0.3">
      <c r="A111" s="12" t="s">
        <v>209</v>
      </c>
      <c r="B111" s="2">
        <v>11.01</v>
      </c>
      <c r="C111" s="93" t="s">
        <v>493</v>
      </c>
      <c r="D111" s="12">
        <v>1</v>
      </c>
      <c r="E111" s="2"/>
      <c r="F111" s="41">
        <f t="shared" si="28"/>
        <v>3</v>
      </c>
      <c r="G111" s="41">
        <f t="shared" si="29"/>
        <v>3</v>
      </c>
      <c r="H111" s="4" t="str">
        <f t="shared" si="30"/>
        <v>John Barringer</v>
      </c>
      <c r="I111" s="63" t="str">
        <f>VLOOKUP(ROUNDDOWN($B111,0),Games!B$5:E$41,2,0)</f>
        <v>Acquire</v>
      </c>
      <c r="J111" s="5">
        <f t="shared" si="35"/>
        <v>3</v>
      </c>
      <c r="K111" s="5" t="str">
        <f t="shared" si="36"/>
        <v>Sat</v>
      </c>
      <c r="L111" s="55" t="str">
        <f t="shared" si="31"/>
        <v>Acquire081</v>
      </c>
      <c r="M111" s="9">
        <f t="shared" si="32"/>
        <v>10</v>
      </c>
      <c r="N111" s="9">
        <f>VLOOKUP(VLOOKUP($B111,played,3,0),points,2+$D111,0)</f>
        <v>10</v>
      </c>
      <c r="O111" s="9">
        <v>1</v>
      </c>
      <c r="P111" s="9">
        <v>1</v>
      </c>
      <c r="Q111" s="5">
        <f t="shared" si="37"/>
        <v>1</v>
      </c>
      <c r="R111" s="5">
        <f t="shared" si="33"/>
        <v>10</v>
      </c>
      <c r="S111" s="9">
        <v>1</v>
      </c>
      <c r="T111" s="5" t="e">
        <f t="shared" si="39"/>
        <v>#N/A</v>
      </c>
      <c r="U111" s="5">
        <f t="shared" si="34"/>
        <v>10</v>
      </c>
    </row>
    <row r="112" spans="1:21" ht="15.6" x14ac:dyDescent="0.3">
      <c r="A112" s="12" t="s">
        <v>209</v>
      </c>
      <c r="B112" s="2">
        <v>11.01</v>
      </c>
      <c r="C112" s="93" t="s">
        <v>587</v>
      </c>
      <c r="D112" s="2">
        <v>2</v>
      </c>
      <c r="E112" s="2"/>
      <c r="F112" s="41">
        <f t="shared" si="28"/>
        <v>3</v>
      </c>
      <c r="G112" s="41">
        <f t="shared" si="29"/>
        <v>3</v>
      </c>
      <c r="H112" s="4" t="str">
        <f t="shared" si="30"/>
        <v>Johnathan Towne</v>
      </c>
      <c r="I112" s="63" t="str">
        <f>VLOOKUP(ROUNDDOWN($B112,0),Games!B$5:E$41,2,0)</f>
        <v>Acquire</v>
      </c>
      <c r="J112" s="5">
        <f t="shared" si="35"/>
        <v>3</v>
      </c>
      <c r="K112" s="5" t="str">
        <f t="shared" si="36"/>
        <v>Sat</v>
      </c>
      <c r="L112" s="55" t="str">
        <f t="shared" si="31"/>
        <v>Acquire232</v>
      </c>
      <c r="M112" s="9">
        <f t="shared" si="32"/>
        <v>6</v>
      </c>
      <c r="N112" s="9">
        <f>VLOOKUP(VLOOKUP($B112,played,3,0),points,2+$D112,0)</f>
        <v>6</v>
      </c>
      <c r="O112" s="9">
        <v>10</v>
      </c>
      <c r="P112" s="9">
        <v>1</v>
      </c>
      <c r="Q112" s="5">
        <f t="shared" si="37"/>
        <v>1</v>
      </c>
      <c r="R112" s="5">
        <f t="shared" si="33"/>
        <v>6</v>
      </c>
      <c r="S112" s="9">
        <v>1</v>
      </c>
      <c r="T112" s="5" t="e">
        <f t="shared" si="39"/>
        <v>#VALUE!</v>
      </c>
      <c r="U112" s="5">
        <f t="shared" si="34"/>
        <v>6</v>
      </c>
    </row>
    <row r="113" spans="1:21" ht="15.6" x14ac:dyDescent="0.3">
      <c r="A113" s="12" t="s">
        <v>209</v>
      </c>
      <c r="B113" s="2">
        <v>11.01</v>
      </c>
      <c r="C113" s="93" t="s">
        <v>547</v>
      </c>
      <c r="D113" s="2">
        <v>3</v>
      </c>
      <c r="E113" s="2"/>
      <c r="F113" s="41">
        <f t="shared" si="28"/>
        <v>3</v>
      </c>
      <c r="G113" s="41">
        <f t="shared" si="29"/>
        <v>3</v>
      </c>
      <c r="H113" s="4" t="str">
        <f t="shared" si="30"/>
        <v>Richard Irving</v>
      </c>
      <c r="I113" s="63" t="str">
        <f>VLOOKUP(ROUNDDOWN($B113,0),Games!B$5:E$41,2,0)</f>
        <v>Acquire</v>
      </c>
      <c r="J113" s="5">
        <f t="shared" si="35"/>
        <v>3</v>
      </c>
      <c r="K113" s="5" t="str">
        <f t="shared" si="36"/>
        <v>Sat</v>
      </c>
      <c r="L113" s="55" t="str">
        <f t="shared" si="31"/>
        <v>Acquire135</v>
      </c>
      <c r="M113" s="9">
        <f t="shared" si="32"/>
        <v>1</v>
      </c>
      <c r="N113" s="9">
        <f>VLOOKUP(VLOOKUP($B113,played,3,0),points,2+$D113,0)</f>
        <v>1</v>
      </c>
      <c r="O113" s="9">
        <v>1</v>
      </c>
      <c r="P113" s="9">
        <v>1</v>
      </c>
      <c r="Q113" s="5">
        <f t="shared" si="37"/>
        <v>1</v>
      </c>
      <c r="R113" s="5">
        <f t="shared" si="33"/>
        <v>1</v>
      </c>
      <c r="S113" s="9">
        <v>1</v>
      </c>
      <c r="T113" s="5" t="e">
        <f t="shared" si="39"/>
        <v>#VALUE!</v>
      </c>
      <c r="U113" s="5">
        <f t="shared" si="34"/>
        <v>1</v>
      </c>
    </row>
    <row r="114" spans="1:21" ht="15.6" x14ac:dyDescent="0.3">
      <c r="A114" s="12" t="s">
        <v>209</v>
      </c>
      <c r="B114" s="2">
        <v>12.01</v>
      </c>
      <c r="C114" s="93" t="s">
        <v>569</v>
      </c>
      <c r="D114" s="2">
        <v>1</v>
      </c>
      <c r="E114" s="2"/>
      <c r="F114" s="41">
        <f t="shared" si="28"/>
        <v>4</v>
      </c>
      <c r="G114" s="41">
        <f t="shared" si="29"/>
        <v>4</v>
      </c>
      <c r="H114" s="4" t="str">
        <f t="shared" si="30"/>
        <v>Aaron Blair</v>
      </c>
      <c r="I114" s="63" t="str">
        <f>VLOOKUP(ROUNDDOWN($B114,0),Games!B$5:E$41,2,0)</f>
        <v>Russian Railrods</v>
      </c>
      <c r="J114" s="5">
        <f t="shared" si="35"/>
        <v>6</v>
      </c>
      <c r="K114" s="5" t="str">
        <f t="shared" si="36"/>
        <v>Sat</v>
      </c>
      <c r="L114" s="55" t="str">
        <f t="shared" si="31"/>
        <v>Russian Railrods184</v>
      </c>
      <c r="M114" s="9">
        <f t="shared" si="32"/>
        <v>10</v>
      </c>
      <c r="N114" s="9"/>
      <c r="O114" s="9"/>
      <c r="P114" s="9"/>
      <c r="Q114" s="5"/>
      <c r="R114" s="5"/>
      <c r="S114" s="9"/>
      <c r="T114" s="5"/>
      <c r="U114" s="5"/>
    </row>
    <row r="115" spans="1:21" ht="15.6" x14ac:dyDescent="0.3">
      <c r="A115" s="12" t="s">
        <v>209</v>
      </c>
      <c r="B115" s="2">
        <v>12.01</v>
      </c>
      <c r="C115" s="93" t="s">
        <v>604</v>
      </c>
      <c r="D115" s="2">
        <v>2</v>
      </c>
      <c r="E115" s="2"/>
      <c r="F115" s="41">
        <f t="shared" si="28"/>
        <v>4</v>
      </c>
      <c r="G115" s="41">
        <f t="shared" si="29"/>
        <v>4</v>
      </c>
      <c r="H115" s="4" t="str">
        <f t="shared" si="30"/>
        <v>Simon Cinpan</v>
      </c>
      <c r="I115" s="63" t="str">
        <f>VLOOKUP(ROUNDDOWN($B115,0),Games!B$5:E$41,2,0)</f>
        <v>Russian Railrods</v>
      </c>
      <c r="J115" s="5">
        <f t="shared" si="35"/>
        <v>6</v>
      </c>
      <c r="K115" s="5" t="str">
        <f t="shared" si="36"/>
        <v>Sat</v>
      </c>
      <c r="L115" s="55" t="str">
        <f t="shared" si="31"/>
        <v>Russian Railrods282</v>
      </c>
      <c r="M115" s="9">
        <f t="shared" si="32"/>
        <v>6</v>
      </c>
      <c r="N115" s="9">
        <f>VLOOKUP(VLOOKUP($B115,played,3,0),points,2+$D115,0)</f>
        <v>8</v>
      </c>
      <c r="O115" s="9">
        <v>6</v>
      </c>
      <c r="P115" s="9">
        <v>1</v>
      </c>
      <c r="Q115" s="5">
        <f>IF(K114="Day",1,IF((C115+INT(B115)/100)=(C114+INT(B114)/100),0,1))</f>
        <v>1</v>
      </c>
      <c r="R115" s="5">
        <f>M115*P115</f>
        <v>6</v>
      </c>
      <c r="S115" s="9">
        <v>1</v>
      </c>
      <c r="T115" s="5" t="e">
        <f>IF(K110="Day",1,IF((C115+K115/10)=(C110+K110/10),0,1))</f>
        <v>#VALUE!</v>
      </c>
      <c r="U115" s="5">
        <f>R115*S115</f>
        <v>6</v>
      </c>
    </row>
    <row r="116" spans="1:21" ht="15.6" x14ac:dyDescent="0.3">
      <c r="A116" s="12" t="s">
        <v>209</v>
      </c>
      <c r="B116" s="2">
        <v>12.01</v>
      </c>
      <c r="C116" s="93" t="s">
        <v>557</v>
      </c>
      <c r="D116" s="2">
        <v>3</v>
      </c>
      <c r="E116" s="2"/>
      <c r="F116" s="41">
        <f t="shared" si="28"/>
        <v>4</v>
      </c>
      <c r="G116" s="41">
        <f t="shared" si="29"/>
        <v>4</v>
      </c>
      <c r="H116" s="4" t="str">
        <f t="shared" si="30"/>
        <v>Shiv Chopra</v>
      </c>
      <c r="I116" s="63" t="str">
        <f>VLOOKUP(ROUNDDOWN($B116,0),Games!B$5:E$41,2,0)</f>
        <v>Russian Railrods</v>
      </c>
      <c r="J116" s="5">
        <f t="shared" si="35"/>
        <v>6</v>
      </c>
      <c r="K116" s="5" t="str">
        <f t="shared" si="36"/>
        <v>Sat</v>
      </c>
      <c r="L116" s="55" t="str">
        <f t="shared" si="31"/>
        <v>Russian Railrods145</v>
      </c>
      <c r="M116" s="9">
        <f t="shared" si="32"/>
        <v>2</v>
      </c>
      <c r="N116" s="9"/>
      <c r="O116" s="9"/>
      <c r="P116" s="9"/>
      <c r="Q116" s="5"/>
      <c r="R116" s="5"/>
      <c r="S116" s="9"/>
      <c r="T116" s="5"/>
      <c r="U116" s="5"/>
    </row>
    <row r="117" spans="1:21" ht="15.6" x14ac:dyDescent="0.3">
      <c r="A117" s="12" t="s">
        <v>209</v>
      </c>
      <c r="B117" s="2">
        <v>12.01</v>
      </c>
      <c r="C117" s="93" t="s">
        <v>602</v>
      </c>
      <c r="D117" s="2">
        <v>4</v>
      </c>
      <c r="E117" s="2"/>
      <c r="F117" s="41">
        <f t="shared" si="28"/>
        <v>4</v>
      </c>
      <c r="G117" s="41">
        <f t="shared" si="29"/>
        <v>4</v>
      </c>
      <c r="H117" s="4" t="str">
        <f t="shared" si="30"/>
        <v>John Martone</v>
      </c>
      <c r="I117" s="63" t="str">
        <f>VLOOKUP(ROUNDDOWN($B117,0),Games!B$5:E$41,2,0)</f>
        <v>Russian Railrods</v>
      </c>
      <c r="J117" s="5">
        <f t="shared" si="35"/>
        <v>6</v>
      </c>
      <c r="K117" s="5" t="str">
        <f t="shared" si="36"/>
        <v>Sat</v>
      </c>
      <c r="L117" s="55" t="str">
        <f t="shared" si="31"/>
        <v>Russian Railrods243</v>
      </c>
      <c r="M117" s="9">
        <f t="shared" si="32"/>
        <v>1</v>
      </c>
      <c r="N117" s="9"/>
      <c r="O117" s="9"/>
      <c r="P117" s="9"/>
      <c r="Q117" s="5"/>
      <c r="R117" s="5"/>
      <c r="S117" s="9"/>
      <c r="T117" s="5"/>
      <c r="U117" s="5"/>
    </row>
    <row r="118" spans="1:21" ht="15.6" x14ac:dyDescent="0.3">
      <c r="A118" s="12" t="s">
        <v>209</v>
      </c>
      <c r="B118" s="2">
        <v>13.01</v>
      </c>
      <c r="C118" s="93" t="s">
        <v>547</v>
      </c>
      <c r="D118" s="2">
        <v>1</v>
      </c>
      <c r="E118" s="2"/>
      <c r="F118" s="41">
        <f t="shared" si="28"/>
        <v>4</v>
      </c>
      <c r="G118" s="41">
        <f t="shared" si="29"/>
        <v>4</v>
      </c>
      <c r="H118" s="4" t="str">
        <f t="shared" si="30"/>
        <v>Richard Irving</v>
      </c>
      <c r="I118" s="63" t="str">
        <f>VLOOKUP(ROUNDDOWN($B118,0),Games!B$5:E$41,2,0)</f>
        <v>Castles of Burgundy</v>
      </c>
      <c r="J118" s="5">
        <f t="shared" si="35"/>
        <v>3</v>
      </c>
      <c r="K118" s="5" t="str">
        <f t="shared" si="36"/>
        <v>Sat</v>
      </c>
      <c r="L118" s="55" t="str">
        <f t="shared" si="31"/>
        <v>Castles of Burgundy135</v>
      </c>
      <c r="M118" s="9">
        <f t="shared" si="32"/>
        <v>10</v>
      </c>
      <c r="N118" s="9"/>
      <c r="O118" s="9"/>
      <c r="P118" s="9"/>
      <c r="Q118" s="5"/>
      <c r="R118" s="5"/>
      <c r="S118" s="9"/>
      <c r="T118" s="5"/>
      <c r="U118" s="5"/>
    </row>
    <row r="119" spans="1:21" ht="15.6" x14ac:dyDescent="0.3">
      <c r="A119" s="12" t="s">
        <v>209</v>
      </c>
      <c r="B119" s="2">
        <v>13.01</v>
      </c>
      <c r="C119" s="93" t="s">
        <v>533</v>
      </c>
      <c r="D119" s="2">
        <v>2</v>
      </c>
      <c r="E119" s="2"/>
      <c r="F119" s="41">
        <f t="shared" si="28"/>
        <v>4</v>
      </c>
      <c r="G119" s="41">
        <f t="shared" si="29"/>
        <v>4</v>
      </c>
      <c r="H119" s="4" t="str">
        <f t="shared" si="30"/>
        <v>Pat Onufrak</v>
      </c>
      <c r="I119" s="63" t="str">
        <f>VLOOKUP(ROUNDDOWN($B119,0),Games!B$5:E$41,2,0)</f>
        <v>Castles of Burgundy</v>
      </c>
      <c r="J119" s="5">
        <f t="shared" si="35"/>
        <v>3</v>
      </c>
      <c r="K119" s="5" t="str">
        <f t="shared" si="36"/>
        <v>Sat</v>
      </c>
      <c r="L119" s="55" t="str">
        <f t="shared" si="31"/>
        <v>Castles of Burgundy121</v>
      </c>
      <c r="M119" s="9">
        <f t="shared" si="32"/>
        <v>6</v>
      </c>
      <c r="N119" s="9"/>
      <c r="O119" s="9"/>
      <c r="P119" s="9"/>
      <c r="Q119" s="5"/>
      <c r="R119" s="5"/>
      <c r="S119" s="9"/>
      <c r="T119" s="5"/>
      <c r="U119" s="5"/>
    </row>
    <row r="120" spans="1:21" ht="15.6" x14ac:dyDescent="0.3">
      <c r="A120" s="12" t="s">
        <v>209</v>
      </c>
      <c r="B120" s="2">
        <v>13.01</v>
      </c>
      <c r="C120" s="93" t="s">
        <v>501</v>
      </c>
      <c r="D120" s="2">
        <v>3</v>
      </c>
      <c r="E120" s="2"/>
      <c r="F120" s="41">
        <f t="shared" si="28"/>
        <v>4</v>
      </c>
      <c r="G120" s="41">
        <f t="shared" si="29"/>
        <v>4</v>
      </c>
      <c r="H120" s="4" t="str">
        <f t="shared" si="30"/>
        <v>Josh Drye</v>
      </c>
      <c r="I120" s="63" t="str">
        <f>VLOOKUP(ROUNDDOWN($B120,0),Games!B$5:E$41,2,0)</f>
        <v>Castles of Burgundy</v>
      </c>
      <c r="J120" s="5">
        <f t="shared" si="35"/>
        <v>3</v>
      </c>
      <c r="K120" s="5" t="str">
        <f t="shared" si="36"/>
        <v>Sat</v>
      </c>
      <c r="L120" s="55" t="str">
        <f t="shared" si="31"/>
        <v>Castles of Burgundy089</v>
      </c>
      <c r="M120" s="9">
        <f t="shared" si="32"/>
        <v>2</v>
      </c>
      <c r="N120" s="9"/>
      <c r="O120" s="9"/>
      <c r="P120" s="9"/>
      <c r="Q120" s="5"/>
      <c r="R120" s="5"/>
      <c r="S120" s="9"/>
      <c r="T120" s="5"/>
      <c r="U120" s="5"/>
    </row>
    <row r="121" spans="1:21" ht="15.6" x14ac:dyDescent="0.3">
      <c r="A121" s="12" t="s">
        <v>209</v>
      </c>
      <c r="B121" s="2">
        <v>13.01</v>
      </c>
      <c r="C121" s="93" t="s">
        <v>543</v>
      </c>
      <c r="D121" s="2">
        <v>4</v>
      </c>
      <c r="E121" s="2"/>
      <c r="F121" s="41">
        <f t="shared" si="28"/>
        <v>4</v>
      </c>
      <c r="G121" s="41">
        <f t="shared" si="29"/>
        <v>4</v>
      </c>
      <c r="H121" s="4" t="str">
        <f t="shared" si="30"/>
        <v>Randy Hoffman</v>
      </c>
      <c r="I121" s="63" t="str">
        <f>VLOOKUP(ROUNDDOWN($B121,0),Games!B$5:E$41,2,0)</f>
        <v>Castles of Burgundy</v>
      </c>
      <c r="J121" s="5">
        <f t="shared" si="35"/>
        <v>3</v>
      </c>
      <c r="K121" s="5" t="str">
        <f t="shared" si="36"/>
        <v>Sat</v>
      </c>
      <c r="L121" s="55" t="str">
        <f t="shared" si="31"/>
        <v>Castles of Burgundy131</v>
      </c>
      <c r="M121" s="9">
        <f t="shared" si="32"/>
        <v>1</v>
      </c>
      <c r="N121" s="9">
        <f>VLOOKUP(VLOOKUP($B121,played,3,0),points,2+$D121,0)</f>
        <v>0</v>
      </c>
      <c r="O121" s="9">
        <v>6</v>
      </c>
      <c r="P121" s="9">
        <v>1</v>
      </c>
      <c r="Q121" s="5">
        <f>IF(K117="Day",1,IF((C121+INT(B121)/100)=(C117+INT(B117)/100),0,1))</f>
        <v>1</v>
      </c>
      <c r="R121" s="5">
        <f t="shared" ref="R121:R152" si="40">M121*P121</f>
        <v>1</v>
      </c>
      <c r="S121" s="9">
        <v>1</v>
      </c>
      <c r="T121" s="5" t="e">
        <f>IF(K113="Day",1,IF((C121+K121/10)=(C113+K113/10),0,1))</f>
        <v>#VALUE!</v>
      </c>
      <c r="U121" s="5">
        <f t="shared" ref="U121:U152" si="41">R121*S121</f>
        <v>1</v>
      </c>
    </row>
    <row r="122" spans="1:21" ht="15.6" x14ac:dyDescent="0.3">
      <c r="A122" s="12" t="s">
        <v>209</v>
      </c>
      <c r="B122" s="2">
        <v>13.02</v>
      </c>
      <c r="C122" s="93" t="s">
        <v>439</v>
      </c>
      <c r="D122" s="2">
        <v>1</v>
      </c>
      <c r="E122" s="2"/>
      <c r="F122" s="41">
        <f t="shared" si="28"/>
        <v>4</v>
      </c>
      <c r="G122" s="41">
        <f t="shared" si="29"/>
        <v>4</v>
      </c>
      <c r="H122" s="4" t="str">
        <f t="shared" si="30"/>
        <v>Chris Wildes</v>
      </c>
      <c r="I122" s="63" t="str">
        <f>VLOOKUP(ROUNDDOWN($B122,0),Games!B$5:E$41,2,0)</f>
        <v>Castles of Burgundy</v>
      </c>
      <c r="J122" s="5">
        <f t="shared" si="35"/>
        <v>3</v>
      </c>
      <c r="K122" s="5" t="str">
        <f t="shared" si="36"/>
        <v>Sat</v>
      </c>
      <c r="L122" s="55" t="str">
        <f t="shared" si="31"/>
        <v>Castles of Burgundy027</v>
      </c>
      <c r="M122" s="9">
        <f t="shared" si="32"/>
        <v>10</v>
      </c>
      <c r="N122" s="9">
        <f>VLOOKUP(VLOOKUP($B122,played,3,0),points,2+$D122,0)</f>
        <v>10</v>
      </c>
      <c r="O122" s="9">
        <v>1</v>
      </c>
      <c r="P122" s="9">
        <v>1</v>
      </c>
      <c r="Q122" s="5">
        <f>IF(K118="Day",1,IF((C122+INT(B122)/100)=(C118+INT(B118)/100),0,1))</f>
        <v>1</v>
      </c>
      <c r="R122" s="5">
        <f t="shared" si="40"/>
        <v>10</v>
      </c>
      <c r="S122" s="9">
        <v>1</v>
      </c>
      <c r="T122" s="5" t="e">
        <f>IF(K111="Day",1,IF((C122+K122/10)=(C111+K111/10),0,1))</f>
        <v>#VALUE!</v>
      </c>
      <c r="U122" s="5">
        <f t="shared" si="41"/>
        <v>10</v>
      </c>
    </row>
    <row r="123" spans="1:21" ht="15.6" x14ac:dyDescent="0.3">
      <c r="A123" s="12" t="s">
        <v>209</v>
      </c>
      <c r="B123" s="2">
        <v>13.02</v>
      </c>
      <c r="C123" s="93" t="s">
        <v>518</v>
      </c>
      <c r="D123" s="2">
        <v>2</v>
      </c>
      <c r="E123" s="12"/>
      <c r="F123" s="41">
        <f t="shared" si="28"/>
        <v>4</v>
      </c>
      <c r="G123" s="41">
        <f t="shared" si="29"/>
        <v>4</v>
      </c>
      <c r="H123" s="4" t="str">
        <f t="shared" si="30"/>
        <v>Marcy Morelli</v>
      </c>
      <c r="I123" s="63" t="str">
        <f>VLOOKUP(ROUNDDOWN($B123,0),Games!B$5:E$41,2,0)</f>
        <v>Castles of Burgundy</v>
      </c>
      <c r="J123" s="5">
        <f t="shared" si="35"/>
        <v>3</v>
      </c>
      <c r="K123" s="5" t="str">
        <f t="shared" si="36"/>
        <v>Sat</v>
      </c>
      <c r="L123" s="55" t="str">
        <f t="shared" si="31"/>
        <v>Castles of Burgundy106</v>
      </c>
      <c r="M123" s="9">
        <f t="shared" si="32"/>
        <v>6</v>
      </c>
      <c r="N123" s="9">
        <f>VLOOKUP(VLOOKUP($B123,played,3,0),points,2+E123,0)</f>
        <v>17</v>
      </c>
      <c r="O123" s="9">
        <v>10</v>
      </c>
      <c r="P123" s="9">
        <v>1</v>
      </c>
      <c r="Q123" s="5">
        <f t="shared" ref="Q123:Q152" si="42">IF(K122="Day",1,IF((C123+INT(B123)/100)=(C122+INT(B122)/100),0,1))</f>
        <v>1</v>
      </c>
      <c r="R123" s="5">
        <f t="shared" si="40"/>
        <v>6</v>
      </c>
      <c r="S123" s="9">
        <v>1</v>
      </c>
      <c r="T123" s="5" t="e">
        <f>IF(K112="Day",1,IF((C123+K123/10)=(C112+K112/10),0,1))</f>
        <v>#VALUE!</v>
      </c>
      <c r="U123" s="5">
        <f t="shared" si="41"/>
        <v>6</v>
      </c>
    </row>
    <row r="124" spans="1:21" ht="15.6" x14ac:dyDescent="0.3">
      <c r="A124" s="12" t="s">
        <v>209</v>
      </c>
      <c r="B124" s="2">
        <v>13.02</v>
      </c>
      <c r="C124" s="93" t="s">
        <v>426</v>
      </c>
      <c r="D124" s="2">
        <v>3</v>
      </c>
      <c r="E124" s="2"/>
      <c r="F124" s="41">
        <f t="shared" si="28"/>
        <v>4</v>
      </c>
      <c r="G124" s="41">
        <f t="shared" ref="G124:G155" si="43">F124</f>
        <v>4</v>
      </c>
      <c r="H124" s="4" t="str">
        <f t="shared" si="30"/>
        <v>Anne Merrell</v>
      </c>
      <c r="I124" s="63" t="str">
        <f>VLOOKUP(ROUNDDOWN($B124,0),Games!B$5:E$41,2,0)</f>
        <v>Castles of Burgundy</v>
      </c>
      <c r="J124" s="5">
        <f t="shared" si="35"/>
        <v>3</v>
      </c>
      <c r="K124" s="5" t="str">
        <f t="shared" si="36"/>
        <v>Sat</v>
      </c>
      <c r="L124" s="55" t="str">
        <f t="shared" si="31"/>
        <v>Castles of Burgundy014</v>
      </c>
      <c r="M124" s="9">
        <f t="shared" si="32"/>
        <v>2</v>
      </c>
      <c r="N124" s="9">
        <f t="shared" ref="N124:N131" si="44">VLOOKUP(VLOOKUP($B124,played,3,0),points,2+$D124,0)</f>
        <v>1</v>
      </c>
      <c r="O124" s="9">
        <v>10</v>
      </c>
      <c r="P124" s="9">
        <v>1</v>
      </c>
      <c r="Q124" s="5">
        <f t="shared" si="42"/>
        <v>1</v>
      </c>
      <c r="R124" s="5">
        <f t="shared" si="40"/>
        <v>2</v>
      </c>
      <c r="S124" s="9">
        <v>1</v>
      </c>
      <c r="T124" s="5" t="e">
        <f>IF(K113="Day",1,IF((C124+K124/10)=(C113+K113/10),0,1))</f>
        <v>#VALUE!</v>
      </c>
      <c r="U124" s="5">
        <f t="shared" si="41"/>
        <v>2</v>
      </c>
    </row>
    <row r="125" spans="1:21" ht="15.6" x14ac:dyDescent="0.3">
      <c r="A125" s="12" t="s">
        <v>209</v>
      </c>
      <c r="B125" s="2">
        <v>13.02</v>
      </c>
      <c r="C125" s="93" t="s">
        <v>549</v>
      </c>
      <c r="D125" s="2">
        <v>4</v>
      </c>
      <c r="E125" s="2"/>
      <c r="F125" s="41">
        <f t="shared" si="28"/>
        <v>4</v>
      </c>
      <c r="G125" s="41">
        <f t="shared" si="43"/>
        <v>4</v>
      </c>
      <c r="H125" s="4" t="str">
        <f t="shared" si="30"/>
        <v>Robin Yaure</v>
      </c>
      <c r="I125" s="63" t="str">
        <f>VLOOKUP(ROUNDDOWN($B125,0),Games!B$5:E$41,2,0)</f>
        <v>Castles of Burgundy</v>
      </c>
      <c r="J125" s="5">
        <f t="shared" si="35"/>
        <v>3</v>
      </c>
      <c r="K125" s="5" t="str">
        <f t="shared" si="36"/>
        <v>Sat</v>
      </c>
      <c r="L125" s="55" t="str">
        <f t="shared" si="31"/>
        <v>Castles of Burgundy137</v>
      </c>
      <c r="M125" s="9">
        <f t="shared" si="32"/>
        <v>1</v>
      </c>
      <c r="N125" s="9">
        <f t="shared" si="44"/>
        <v>0</v>
      </c>
      <c r="O125" s="9">
        <v>6</v>
      </c>
      <c r="P125" s="9">
        <v>1</v>
      </c>
      <c r="Q125" s="5">
        <f t="shared" si="42"/>
        <v>1</v>
      </c>
      <c r="R125" s="5">
        <f t="shared" si="40"/>
        <v>1</v>
      </c>
      <c r="S125" s="9">
        <v>1</v>
      </c>
      <c r="T125" s="5" t="e">
        <f>IF(K114="Day",1,IF((C125+K125/10)=(C114+K114/10),0,1))</f>
        <v>#VALUE!</v>
      </c>
      <c r="U125" s="5">
        <f t="shared" si="41"/>
        <v>1</v>
      </c>
    </row>
    <row r="126" spans="1:21" ht="15.6" x14ac:dyDescent="0.3">
      <c r="A126" s="12" t="s">
        <v>209</v>
      </c>
      <c r="B126" s="2">
        <v>14.01</v>
      </c>
      <c r="C126" s="93" t="s">
        <v>592</v>
      </c>
      <c r="D126" s="2">
        <v>1</v>
      </c>
      <c r="E126" s="2"/>
      <c r="F126" s="41">
        <f t="shared" si="28"/>
        <v>4</v>
      </c>
      <c r="G126" s="41">
        <f t="shared" si="43"/>
        <v>4</v>
      </c>
      <c r="H126" s="4" t="str">
        <f t="shared" si="30"/>
        <v>Eric Wrobel</v>
      </c>
      <c r="I126" s="63" t="str">
        <f>VLOOKUP(ROUNDDOWN($B126,0),Games!B$5:E$41,2,0)</f>
        <v>Great Western Trail</v>
      </c>
      <c r="J126" s="5">
        <f t="shared" si="35"/>
        <v>4</v>
      </c>
      <c r="K126" s="5" t="str">
        <f t="shared" si="36"/>
        <v>Sat</v>
      </c>
      <c r="L126" s="55" t="str">
        <f t="shared" si="31"/>
        <v>Great Western Trail265</v>
      </c>
      <c r="M126" s="9">
        <f t="shared" si="32"/>
        <v>10</v>
      </c>
      <c r="N126" s="9">
        <f t="shared" si="44"/>
        <v>10</v>
      </c>
      <c r="O126" s="9">
        <v>1</v>
      </c>
      <c r="P126" s="9">
        <v>1</v>
      </c>
      <c r="Q126" s="5">
        <f t="shared" si="42"/>
        <v>1</v>
      </c>
      <c r="R126" s="5">
        <f t="shared" si="40"/>
        <v>10</v>
      </c>
      <c r="S126" s="9">
        <v>1</v>
      </c>
      <c r="T126" s="5" t="e">
        <f>IF(K121="Day",1,IF((C126+K126/10)=(C121+K121/10),0,1))</f>
        <v>#VALUE!</v>
      </c>
      <c r="U126" s="5">
        <f t="shared" si="41"/>
        <v>10</v>
      </c>
    </row>
    <row r="127" spans="1:21" ht="15.6" x14ac:dyDescent="0.3">
      <c r="A127" s="12" t="s">
        <v>209</v>
      </c>
      <c r="B127" s="2">
        <v>14.01</v>
      </c>
      <c r="C127" s="93" t="s">
        <v>469</v>
      </c>
      <c r="D127" s="2">
        <v>2</v>
      </c>
      <c r="E127" s="2"/>
      <c r="F127" s="41">
        <f t="shared" si="28"/>
        <v>4</v>
      </c>
      <c r="G127" s="41">
        <f t="shared" si="43"/>
        <v>4</v>
      </c>
      <c r="H127" s="4" t="str">
        <f t="shared" si="30"/>
        <v>Eugene Yee</v>
      </c>
      <c r="I127" s="63" t="str">
        <f>VLOOKUP(ROUNDDOWN($B127,0),Games!B$5:E$41,2,0)</f>
        <v>Great Western Trail</v>
      </c>
      <c r="J127" s="5">
        <f t="shared" si="35"/>
        <v>4</v>
      </c>
      <c r="K127" s="5" t="str">
        <f t="shared" si="36"/>
        <v>Sat</v>
      </c>
      <c r="L127" s="55" t="str">
        <f t="shared" si="31"/>
        <v>Great Western Trail057</v>
      </c>
      <c r="M127" s="9">
        <f t="shared" si="32"/>
        <v>6</v>
      </c>
      <c r="N127" s="9">
        <f t="shared" si="44"/>
        <v>6</v>
      </c>
      <c r="O127" s="9">
        <v>1</v>
      </c>
      <c r="P127" s="9">
        <v>1</v>
      </c>
      <c r="Q127" s="5">
        <f t="shared" si="42"/>
        <v>1</v>
      </c>
      <c r="R127" s="5">
        <f t="shared" si="40"/>
        <v>6</v>
      </c>
      <c r="S127" s="9">
        <v>1</v>
      </c>
      <c r="T127" s="5" t="e">
        <f>IF(K122="Day",1,IF((C127+K127/10)=(C122+K122/10),0,1))</f>
        <v>#VALUE!</v>
      </c>
      <c r="U127" s="5">
        <f t="shared" si="41"/>
        <v>6</v>
      </c>
    </row>
    <row r="128" spans="1:21" ht="15.6" x14ac:dyDescent="0.3">
      <c r="A128" s="12" t="s">
        <v>209</v>
      </c>
      <c r="B128" s="2">
        <v>14.01</v>
      </c>
      <c r="C128" s="93" t="s">
        <v>495</v>
      </c>
      <c r="D128" s="2">
        <v>3</v>
      </c>
      <c r="E128" s="2"/>
      <c r="F128" s="41">
        <f t="shared" si="28"/>
        <v>4</v>
      </c>
      <c r="G128" s="41">
        <f t="shared" si="43"/>
        <v>4</v>
      </c>
      <c r="H128" s="4" t="str">
        <f t="shared" si="30"/>
        <v>John Weber</v>
      </c>
      <c r="I128" s="63" t="str">
        <f>VLOOKUP(ROUNDDOWN($B128,0),Games!B$5:E$41,2,0)</f>
        <v>Great Western Trail</v>
      </c>
      <c r="J128" s="5">
        <f t="shared" si="35"/>
        <v>4</v>
      </c>
      <c r="K128" s="5" t="str">
        <f t="shared" si="36"/>
        <v>Sat</v>
      </c>
      <c r="L128" s="55" t="str">
        <f t="shared" si="31"/>
        <v>Great Western Trail083</v>
      </c>
      <c r="M128" s="9">
        <f t="shared" si="32"/>
        <v>2</v>
      </c>
      <c r="N128" s="9">
        <f t="shared" si="44"/>
        <v>2</v>
      </c>
      <c r="O128" s="9">
        <v>6</v>
      </c>
      <c r="P128" s="9">
        <v>1</v>
      </c>
      <c r="Q128" s="5">
        <f t="shared" si="42"/>
        <v>1</v>
      </c>
      <c r="R128" s="5">
        <f t="shared" si="40"/>
        <v>2</v>
      </c>
      <c r="S128" s="9">
        <v>1</v>
      </c>
      <c r="T128" s="5" t="e">
        <f>IF(K120="Day",1,IF((C128+K128/10)=(C120+K120/10),0,1))</f>
        <v>#VALUE!</v>
      </c>
      <c r="U128" s="5">
        <f t="shared" si="41"/>
        <v>2</v>
      </c>
    </row>
    <row r="129" spans="1:21" ht="15.6" x14ac:dyDescent="0.3">
      <c r="A129" s="12" t="s">
        <v>209</v>
      </c>
      <c r="B129" s="2">
        <v>14.01</v>
      </c>
      <c r="C129" s="93" t="s">
        <v>538</v>
      </c>
      <c r="D129" s="2">
        <v>4</v>
      </c>
      <c r="E129" s="2"/>
      <c r="F129" s="41">
        <f t="shared" si="28"/>
        <v>4</v>
      </c>
      <c r="G129" s="41">
        <f t="shared" si="43"/>
        <v>4</v>
      </c>
      <c r="H129" s="4" t="str">
        <f t="shared" si="30"/>
        <v>Perrianne Lurie</v>
      </c>
      <c r="I129" s="63" t="str">
        <f>VLOOKUP(ROUNDDOWN($B129,0),Games!B$5:E$41,2,0)</f>
        <v>Great Western Trail</v>
      </c>
      <c r="J129" s="5">
        <f t="shared" si="35"/>
        <v>4</v>
      </c>
      <c r="K129" s="5" t="str">
        <f t="shared" si="36"/>
        <v>Sat</v>
      </c>
      <c r="L129" s="55" t="str">
        <f t="shared" si="31"/>
        <v>Great Western Trail126</v>
      </c>
      <c r="M129" s="9">
        <f t="shared" si="32"/>
        <v>1</v>
      </c>
      <c r="N129" s="9">
        <f t="shared" si="44"/>
        <v>1</v>
      </c>
      <c r="O129" s="9">
        <v>2</v>
      </c>
      <c r="P129" s="9">
        <v>1</v>
      </c>
      <c r="Q129" s="5">
        <f t="shared" si="42"/>
        <v>1</v>
      </c>
      <c r="R129" s="5">
        <f t="shared" si="40"/>
        <v>1</v>
      </c>
      <c r="S129" s="9">
        <v>1</v>
      </c>
      <c r="T129" s="5" t="e">
        <f t="shared" ref="T129:T152" si="45">IF(K124="Day",1,IF((C129+K129/10)=(C124+K124/10),0,1))</f>
        <v>#VALUE!</v>
      </c>
      <c r="U129" s="5">
        <f t="shared" si="41"/>
        <v>1</v>
      </c>
    </row>
    <row r="130" spans="1:21" ht="15.6" x14ac:dyDescent="0.3">
      <c r="A130" s="12" t="s">
        <v>209</v>
      </c>
      <c r="B130" s="2">
        <v>14.02</v>
      </c>
      <c r="C130" s="93" t="s">
        <v>575</v>
      </c>
      <c r="D130" s="2">
        <v>1</v>
      </c>
      <c r="E130" s="2"/>
      <c r="F130" s="41">
        <f t="shared" si="28"/>
        <v>3</v>
      </c>
      <c r="G130" s="41">
        <f t="shared" si="43"/>
        <v>3</v>
      </c>
      <c r="H130" s="4" t="str">
        <f t="shared" si="30"/>
        <v>John Downing</v>
      </c>
      <c r="I130" s="63" t="str">
        <f>VLOOKUP(ROUNDDOWN($B130,0),Games!B$5:E$41,2,0)</f>
        <v>Great Western Trail</v>
      </c>
      <c r="J130" s="5">
        <f t="shared" ref="J130:J155" si="46">VLOOKUP($B130,played,2,0)</f>
        <v>4</v>
      </c>
      <c r="K130" s="5" t="str">
        <f t="shared" ref="K130:K155" si="47">VLOOKUP($B130,played,5,0)</f>
        <v>Sat</v>
      </c>
      <c r="L130" s="55" t="str">
        <f t="shared" si="31"/>
        <v>Great Western Trail180</v>
      </c>
      <c r="M130" s="9">
        <f t="shared" si="32"/>
        <v>10</v>
      </c>
      <c r="N130" s="9">
        <f t="shared" si="44"/>
        <v>10</v>
      </c>
      <c r="O130" s="9">
        <v>6</v>
      </c>
      <c r="P130" s="9">
        <v>1</v>
      </c>
      <c r="Q130" s="5">
        <f t="shared" si="42"/>
        <v>1</v>
      </c>
      <c r="R130" s="5">
        <f t="shared" si="40"/>
        <v>10</v>
      </c>
      <c r="S130" s="9">
        <v>1</v>
      </c>
      <c r="T130" s="5" t="e">
        <f t="shared" si="45"/>
        <v>#VALUE!</v>
      </c>
      <c r="U130" s="5">
        <f t="shared" si="41"/>
        <v>10</v>
      </c>
    </row>
    <row r="131" spans="1:21" ht="15.6" x14ac:dyDescent="0.3">
      <c r="A131" s="12" t="s">
        <v>209</v>
      </c>
      <c r="B131" s="2">
        <v>14.02</v>
      </c>
      <c r="C131" s="93" t="s">
        <v>607</v>
      </c>
      <c r="D131" s="2">
        <v>2</v>
      </c>
      <c r="E131" s="2"/>
      <c r="F131" s="41">
        <f t="shared" si="28"/>
        <v>3</v>
      </c>
      <c r="G131" s="41">
        <f t="shared" si="43"/>
        <v>3</v>
      </c>
      <c r="H131" s="4" t="str">
        <f t="shared" si="30"/>
        <v>Veronica</v>
      </c>
      <c r="I131" s="63" t="str">
        <f>VLOOKUP(ROUNDDOWN($B131,0),Games!B$5:E$41,2,0)</f>
        <v>Great Western Trail</v>
      </c>
      <c r="J131" s="5">
        <f t="shared" si="46"/>
        <v>4</v>
      </c>
      <c r="K131" s="5" t="str">
        <f t="shared" si="47"/>
        <v>Sat</v>
      </c>
      <c r="L131" s="55" t="str">
        <f t="shared" si="31"/>
        <v>Great Western Trail234</v>
      </c>
      <c r="M131" s="9">
        <f t="shared" si="32"/>
        <v>6</v>
      </c>
      <c r="N131" s="9">
        <f t="shared" si="44"/>
        <v>6</v>
      </c>
      <c r="O131" s="9">
        <v>6</v>
      </c>
      <c r="P131" s="9">
        <v>1</v>
      </c>
      <c r="Q131" s="5">
        <f t="shared" si="42"/>
        <v>1</v>
      </c>
      <c r="R131" s="5">
        <f t="shared" si="40"/>
        <v>6</v>
      </c>
      <c r="S131" s="9">
        <v>1</v>
      </c>
      <c r="T131" s="5" t="e">
        <f t="shared" si="45"/>
        <v>#VALUE!</v>
      </c>
      <c r="U131" s="5">
        <f t="shared" si="41"/>
        <v>6</v>
      </c>
    </row>
    <row r="132" spans="1:21" ht="15.6" x14ac:dyDescent="0.3">
      <c r="A132" s="12" t="s">
        <v>209</v>
      </c>
      <c r="B132" s="2">
        <v>14.02</v>
      </c>
      <c r="C132" s="93" t="s">
        <v>571</v>
      </c>
      <c r="D132" s="2">
        <v>3</v>
      </c>
      <c r="E132" s="2"/>
      <c r="F132" s="41">
        <f t="shared" si="28"/>
        <v>3</v>
      </c>
      <c r="G132" s="41">
        <f t="shared" si="43"/>
        <v>3</v>
      </c>
      <c r="H132" s="4" t="str">
        <f t="shared" si="30"/>
        <v>Michael Yarbough</v>
      </c>
      <c r="I132" s="63" t="str">
        <f>VLOOKUP(ROUNDDOWN($B132,0),Games!B$5:E$41,2,0)</f>
        <v>Great Western Trail</v>
      </c>
      <c r="J132" s="5">
        <f t="shared" si="46"/>
        <v>4</v>
      </c>
      <c r="K132" s="5" t="str">
        <f t="shared" si="47"/>
        <v>Sat</v>
      </c>
      <c r="L132" s="55" t="str">
        <f t="shared" si="31"/>
        <v>Great Western Trail195</v>
      </c>
      <c r="M132" s="9">
        <f t="shared" si="32"/>
        <v>1</v>
      </c>
      <c r="N132" s="9">
        <v>0</v>
      </c>
      <c r="O132" s="9">
        <v>0</v>
      </c>
      <c r="P132" s="9">
        <v>1</v>
      </c>
      <c r="Q132" s="5">
        <f t="shared" si="42"/>
        <v>1</v>
      </c>
      <c r="R132" s="5">
        <f t="shared" si="40"/>
        <v>1</v>
      </c>
      <c r="S132" s="9">
        <v>20</v>
      </c>
      <c r="T132" s="5" t="e">
        <f t="shared" si="45"/>
        <v>#VALUE!</v>
      </c>
      <c r="U132" s="5">
        <f t="shared" si="41"/>
        <v>20</v>
      </c>
    </row>
    <row r="133" spans="1:21" ht="15.6" x14ac:dyDescent="0.3">
      <c r="A133" s="12" t="s">
        <v>209</v>
      </c>
      <c r="B133" s="2">
        <v>14.03</v>
      </c>
      <c r="C133" s="93" t="s">
        <v>459</v>
      </c>
      <c r="D133" s="2">
        <v>1</v>
      </c>
      <c r="E133" s="2"/>
      <c r="F133" s="41">
        <f t="shared" si="28"/>
        <v>4</v>
      </c>
      <c r="G133" s="41">
        <f t="shared" si="43"/>
        <v>4</v>
      </c>
      <c r="H133" s="4" t="str">
        <f t="shared" si="30"/>
        <v>Doug Mercer</v>
      </c>
      <c r="I133" s="63" t="str">
        <f>VLOOKUP(ROUNDDOWN($B133,0),Games!B$5:E$41,2,0)</f>
        <v>Great Western Trail</v>
      </c>
      <c r="J133" s="5">
        <f t="shared" si="46"/>
        <v>4</v>
      </c>
      <c r="K133" s="5" t="str">
        <f t="shared" si="47"/>
        <v>Sat</v>
      </c>
      <c r="L133" s="55" t="str">
        <f t="shared" si="31"/>
        <v>Great Western Trail047</v>
      </c>
      <c r="M133" s="9">
        <f t="shared" si="32"/>
        <v>10</v>
      </c>
      <c r="N133" s="9">
        <f>VLOOKUP(VLOOKUP($B133,played,3,0),points,2+$D133,0)</f>
        <v>10</v>
      </c>
      <c r="O133" s="9">
        <v>2</v>
      </c>
      <c r="P133" s="9">
        <v>1</v>
      </c>
      <c r="Q133" s="5">
        <f t="shared" si="42"/>
        <v>1</v>
      </c>
      <c r="R133" s="5">
        <f t="shared" si="40"/>
        <v>10</v>
      </c>
      <c r="S133" s="9">
        <v>1</v>
      </c>
      <c r="T133" s="5" t="e">
        <f t="shared" si="45"/>
        <v>#VALUE!</v>
      </c>
      <c r="U133" s="5">
        <f t="shared" si="41"/>
        <v>10</v>
      </c>
    </row>
    <row r="134" spans="1:21" ht="15.6" x14ac:dyDescent="0.3">
      <c r="A134" s="12" t="s">
        <v>209</v>
      </c>
      <c r="B134" s="2">
        <v>14.03</v>
      </c>
      <c r="C134" s="93" t="s">
        <v>482</v>
      </c>
      <c r="D134" s="2">
        <v>2</v>
      </c>
      <c r="E134" s="2"/>
      <c r="F134" s="41">
        <f t="shared" si="28"/>
        <v>4</v>
      </c>
      <c r="G134" s="41">
        <f t="shared" si="43"/>
        <v>4</v>
      </c>
      <c r="H134" s="4" t="str">
        <f t="shared" si="30"/>
        <v>James Nolan</v>
      </c>
      <c r="I134" s="63" t="str">
        <f>VLOOKUP(ROUNDDOWN($B134,0),Games!B$5:E$41,2,0)</f>
        <v>Great Western Trail</v>
      </c>
      <c r="J134" s="5">
        <f t="shared" si="46"/>
        <v>4</v>
      </c>
      <c r="K134" s="5" t="str">
        <f t="shared" si="47"/>
        <v>Sat</v>
      </c>
      <c r="L134" s="55" t="str">
        <f t="shared" si="31"/>
        <v>Great Western Trail070</v>
      </c>
      <c r="M134" s="9">
        <f t="shared" si="32"/>
        <v>6</v>
      </c>
      <c r="N134" s="9">
        <f>VLOOKUP(VLOOKUP($B134,played,3,0),points,2+$D134,0)</f>
        <v>6</v>
      </c>
      <c r="O134" s="9">
        <v>10</v>
      </c>
      <c r="P134" s="9">
        <v>1</v>
      </c>
      <c r="Q134" s="5">
        <f t="shared" si="42"/>
        <v>1</v>
      </c>
      <c r="R134" s="5">
        <f t="shared" si="40"/>
        <v>6</v>
      </c>
      <c r="S134" s="9">
        <v>1</v>
      </c>
      <c r="T134" s="5" t="e">
        <f t="shared" si="45"/>
        <v>#VALUE!</v>
      </c>
      <c r="U134" s="5">
        <f t="shared" si="41"/>
        <v>6</v>
      </c>
    </row>
    <row r="135" spans="1:21" ht="15.6" x14ac:dyDescent="0.3">
      <c r="A135" s="12" t="s">
        <v>209</v>
      </c>
      <c r="B135" s="2">
        <v>14.03</v>
      </c>
      <c r="C135" s="93" t="s">
        <v>508</v>
      </c>
      <c r="D135" s="2">
        <v>3</v>
      </c>
      <c r="E135" s="2"/>
      <c r="F135" s="41">
        <f t="shared" si="28"/>
        <v>4</v>
      </c>
      <c r="G135" s="41">
        <f t="shared" si="43"/>
        <v>4</v>
      </c>
      <c r="H135" s="4" t="str">
        <f t="shared" si="30"/>
        <v>Ken Samuel</v>
      </c>
      <c r="I135" s="63" t="str">
        <f>VLOOKUP(ROUNDDOWN($B135,0),Games!B$5:E$41,2,0)</f>
        <v>Great Western Trail</v>
      </c>
      <c r="J135" s="5">
        <f t="shared" si="46"/>
        <v>4</v>
      </c>
      <c r="K135" s="5" t="str">
        <f t="shared" si="47"/>
        <v>Sat</v>
      </c>
      <c r="L135" s="55" t="str">
        <f t="shared" si="31"/>
        <v>Great Western Trail096</v>
      </c>
      <c r="M135" s="9">
        <f t="shared" si="32"/>
        <v>2</v>
      </c>
      <c r="N135" s="9">
        <f>VLOOKUP(VLOOKUP($B135,played,3,0),points,2+$D135,0)</f>
        <v>2</v>
      </c>
      <c r="O135" s="9">
        <v>6</v>
      </c>
      <c r="P135" s="9">
        <v>1</v>
      </c>
      <c r="Q135" s="5">
        <f t="shared" si="42"/>
        <v>1</v>
      </c>
      <c r="R135" s="5">
        <f t="shared" si="40"/>
        <v>2</v>
      </c>
      <c r="S135" s="9">
        <v>1</v>
      </c>
      <c r="T135" s="5" t="e">
        <f t="shared" si="45"/>
        <v>#VALUE!</v>
      </c>
      <c r="U135" s="5">
        <f t="shared" si="41"/>
        <v>2</v>
      </c>
    </row>
    <row r="136" spans="1:21" ht="15.6" x14ac:dyDescent="0.3">
      <c r="A136" s="12" t="s">
        <v>209</v>
      </c>
      <c r="B136" s="2">
        <v>14.03</v>
      </c>
      <c r="C136" s="93" t="s">
        <v>460</v>
      </c>
      <c r="D136" s="2">
        <v>4</v>
      </c>
      <c r="E136" s="2"/>
      <c r="F136" s="41">
        <f t="shared" si="28"/>
        <v>4</v>
      </c>
      <c r="G136" s="41">
        <f t="shared" si="43"/>
        <v>4</v>
      </c>
      <c r="H136" s="4" t="str">
        <f t="shared" si="30"/>
        <v>Ed Gilliland</v>
      </c>
      <c r="I136" s="63" t="str">
        <f>VLOOKUP(ROUNDDOWN($B136,0),Games!B$5:E$41,2,0)</f>
        <v>Great Western Trail</v>
      </c>
      <c r="J136" s="5">
        <f t="shared" si="46"/>
        <v>4</v>
      </c>
      <c r="K136" s="5" t="str">
        <f t="shared" si="47"/>
        <v>Sat</v>
      </c>
      <c r="L136" s="55" t="str">
        <f t="shared" si="31"/>
        <v>Great Western Trail048</v>
      </c>
      <c r="M136" s="9">
        <f t="shared" si="32"/>
        <v>1</v>
      </c>
      <c r="N136" s="9">
        <f>VLOOKUP(VLOOKUP($B136,played,3,0),points,2+$D136,0)</f>
        <v>1</v>
      </c>
      <c r="O136" s="9">
        <v>2</v>
      </c>
      <c r="P136" s="9">
        <v>1</v>
      </c>
      <c r="Q136" s="5">
        <f t="shared" si="42"/>
        <v>1</v>
      </c>
      <c r="R136" s="5">
        <f t="shared" si="40"/>
        <v>1</v>
      </c>
      <c r="S136" s="9">
        <v>1</v>
      </c>
      <c r="T136" s="5" t="e">
        <f t="shared" si="45"/>
        <v>#VALUE!</v>
      </c>
      <c r="U136" s="5">
        <f t="shared" si="41"/>
        <v>1</v>
      </c>
    </row>
    <row r="137" spans="1:21" ht="15.6" x14ac:dyDescent="0.3">
      <c r="A137" s="12" t="s">
        <v>209</v>
      </c>
      <c r="B137" s="2">
        <v>14.04</v>
      </c>
      <c r="C137" s="93" t="s">
        <v>609</v>
      </c>
      <c r="D137" s="2">
        <v>1</v>
      </c>
      <c r="E137" s="2"/>
      <c r="F137" s="41">
        <f t="shared" si="28"/>
        <v>4</v>
      </c>
      <c r="G137" s="41">
        <f t="shared" si="43"/>
        <v>4</v>
      </c>
      <c r="H137" s="4" t="str">
        <f t="shared" si="30"/>
        <v>David</v>
      </c>
      <c r="I137" s="63" t="str">
        <f>VLOOKUP(ROUNDDOWN($B137,0),Games!B$5:E$41,2,0)</f>
        <v>Great Western Trail</v>
      </c>
      <c r="J137" s="5">
        <f t="shared" si="46"/>
        <v>4</v>
      </c>
      <c r="K137" s="5" t="str">
        <f t="shared" si="47"/>
        <v>Sat</v>
      </c>
      <c r="L137" s="55" t="str">
        <f t="shared" si="31"/>
        <v>Great Western Trail235</v>
      </c>
      <c r="M137" s="9">
        <f t="shared" si="32"/>
        <v>10</v>
      </c>
      <c r="N137" s="9">
        <f>VLOOKUP(VLOOKUP($B137,played,3,0),points,2+E137,0)</f>
        <v>19</v>
      </c>
      <c r="O137" s="9">
        <v>2</v>
      </c>
      <c r="P137" s="9">
        <v>1</v>
      </c>
      <c r="Q137" s="5">
        <f t="shared" si="42"/>
        <v>1</v>
      </c>
      <c r="R137" s="5">
        <f t="shared" si="40"/>
        <v>10</v>
      </c>
      <c r="S137" s="9">
        <v>1</v>
      </c>
      <c r="T137" s="5" t="e">
        <f t="shared" si="45"/>
        <v>#VALUE!</v>
      </c>
      <c r="U137" s="5">
        <f t="shared" si="41"/>
        <v>10</v>
      </c>
    </row>
    <row r="138" spans="1:21" ht="15.6" x14ac:dyDescent="0.3">
      <c r="A138" s="12" t="s">
        <v>209</v>
      </c>
      <c r="B138" s="2">
        <v>14.04</v>
      </c>
      <c r="C138" s="93" t="s">
        <v>544</v>
      </c>
      <c r="D138" s="2">
        <v>2</v>
      </c>
      <c r="E138" s="12"/>
      <c r="F138" s="41">
        <f t="shared" si="28"/>
        <v>4</v>
      </c>
      <c r="G138" s="41">
        <f t="shared" si="43"/>
        <v>4</v>
      </c>
      <c r="H138" s="4" t="str">
        <f t="shared" si="30"/>
        <v>Ray Naing</v>
      </c>
      <c r="I138" s="63" t="str">
        <f>VLOOKUP(ROUNDDOWN($B138,0),Games!B$5:E$41,2,0)</f>
        <v>Great Western Trail</v>
      </c>
      <c r="J138" s="5">
        <f t="shared" si="46"/>
        <v>4</v>
      </c>
      <c r="K138" s="5" t="str">
        <f t="shared" si="47"/>
        <v>Sat</v>
      </c>
      <c r="L138" s="55" t="str">
        <f t="shared" si="31"/>
        <v>Great Western Trail132</v>
      </c>
      <c r="M138" s="9">
        <f t="shared" si="32"/>
        <v>6</v>
      </c>
      <c r="N138" s="9">
        <f t="shared" ref="N138:N143" si="48">VLOOKUP(VLOOKUP($B138,played,3,0),points,2+$D138,0)</f>
        <v>6</v>
      </c>
      <c r="O138" s="9">
        <v>10</v>
      </c>
      <c r="P138" s="9">
        <v>1</v>
      </c>
      <c r="Q138" s="5">
        <f t="shared" si="42"/>
        <v>1</v>
      </c>
      <c r="R138" s="5">
        <f t="shared" si="40"/>
        <v>6</v>
      </c>
      <c r="S138" s="9">
        <v>1</v>
      </c>
      <c r="T138" s="5" t="e">
        <f t="shared" si="45"/>
        <v>#VALUE!</v>
      </c>
      <c r="U138" s="5">
        <f t="shared" si="41"/>
        <v>6</v>
      </c>
    </row>
    <row r="139" spans="1:21" ht="15.6" x14ac:dyDescent="0.3">
      <c r="A139" s="12" t="s">
        <v>209</v>
      </c>
      <c r="B139" s="2">
        <v>14.04</v>
      </c>
      <c r="C139" s="93" t="s">
        <v>590</v>
      </c>
      <c r="D139" s="2">
        <v>3</v>
      </c>
      <c r="E139" s="2"/>
      <c r="F139" s="41">
        <f t="shared" si="28"/>
        <v>4</v>
      </c>
      <c r="G139" s="41">
        <f t="shared" si="43"/>
        <v>4</v>
      </c>
      <c r="H139" s="4" t="str">
        <f t="shared" si="30"/>
        <v>Evy</v>
      </c>
      <c r="I139" s="63" t="str">
        <f>VLOOKUP(ROUNDDOWN($B139,0),Games!B$5:E$41,2,0)</f>
        <v>Great Western Trail</v>
      </c>
      <c r="J139" s="5">
        <f t="shared" si="46"/>
        <v>4</v>
      </c>
      <c r="K139" s="5" t="str">
        <f t="shared" si="47"/>
        <v>Sat</v>
      </c>
      <c r="L139" s="55" t="str">
        <f t="shared" si="31"/>
        <v>Great Western Trail188</v>
      </c>
      <c r="M139" s="9">
        <f t="shared" si="32"/>
        <v>2</v>
      </c>
      <c r="N139" s="9">
        <f t="shared" si="48"/>
        <v>2</v>
      </c>
      <c r="O139" s="9">
        <v>2</v>
      </c>
      <c r="P139" s="9">
        <v>1</v>
      </c>
      <c r="Q139" s="5">
        <f t="shared" si="42"/>
        <v>1</v>
      </c>
      <c r="R139" s="5">
        <f t="shared" si="40"/>
        <v>2</v>
      </c>
      <c r="S139" s="9">
        <v>1</v>
      </c>
      <c r="T139" s="5" t="e">
        <f t="shared" si="45"/>
        <v>#VALUE!</v>
      </c>
      <c r="U139" s="5">
        <f t="shared" si="41"/>
        <v>2</v>
      </c>
    </row>
    <row r="140" spans="1:21" ht="15.6" x14ac:dyDescent="0.3">
      <c r="A140" s="12" t="s">
        <v>209</v>
      </c>
      <c r="B140" s="2">
        <v>14.04</v>
      </c>
      <c r="C140" s="93" t="s">
        <v>587</v>
      </c>
      <c r="D140" s="2">
        <v>4</v>
      </c>
      <c r="E140" s="2"/>
      <c r="F140" s="41">
        <f t="shared" si="28"/>
        <v>4</v>
      </c>
      <c r="G140" s="41">
        <f t="shared" si="43"/>
        <v>4</v>
      </c>
      <c r="H140" s="4" t="str">
        <f t="shared" si="30"/>
        <v>Johnathan Towne</v>
      </c>
      <c r="I140" s="63" t="str">
        <f>VLOOKUP(ROUNDDOWN($B140,0),Games!B$5:E$41,2,0)</f>
        <v>Great Western Trail</v>
      </c>
      <c r="J140" s="5">
        <f t="shared" si="46"/>
        <v>4</v>
      </c>
      <c r="K140" s="5" t="str">
        <f t="shared" si="47"/>
        <v>Sat</v>
      </c>
      <c r="L140" s="55" t="str">
        <f t="shared" si="31"/>
        <v>Great Western Trail232</v>
      </c>
      <c r="M140" s="9">
        <f t="shared" si="32"/>
        <v>1</v>
      </c>
      <c r="N140" s="9">
        <f t="shared" si="48"/>
        <v>1</v>
      </c>
      <c r="O140" s="9">
        <v>6</v>
      </c>
      <c r="P140" s="9">
        <v>1</v>
      </c>
      <c r="Q140" s="5">
        <f t="shared" si="42"/>
        <v>1</v>
      </c>
      <c r="R140" s="5">
        <f t="shared" si="40"/>
        <v>1</v>
      </c>
      <c r="S140" s="9">
        <v>1</v>
      </c>
      <c r="T140" s="5" t="e">
        <f t="shared" si="45"/>
        <v>#VALUE!</v>
      </c>
      <c r="U140" s="5">
        <f t="shared" si="41"/>
        <v>1</v>
      </c>
    </row>
    <row r="141" spans="1:21" ht="15.6" x14ac:dyDescent="0.3">
      <c r="A141" s="12" t="s">
        <v>209</v>
      </c>
      <c r="B141" s="2">
        <v>15.01</v>
      </c>
      <c r="C141" s="93" t="s">
        <v>430</v>
      </c>
      <c r="D141" s="2">
        <v>1</v>
      </c>
      <c r="E141" s="2"/>
      <c r="F141" s="41">
        <f t="shared" si="28"/>
        <v>4</v>
      </c>
      <c r="G141" s="41">
        <f t="shared" si="43"/>
        <v>4</v>
      </c>
      <c r="H141" s="4" t="str">
        <f t="shared" si="30"/>
        <v>Bob Crites</v>
      </c>
      <c r="I141" s="63" t="str">
        <f>VLOOKUP(ROUNDDOWN($B141,0),Games!B$5:E$41,2,0)</f>
        <v>Power Grid</v>
      </c>
      <c r="J141" s="5">
        <f t="shared" si="46"/>
        <v>3</v>
      </c>
      <c r="K141" s="5" t="str">
        <f t="shared" si="47"/>
        <v>Sat</v>
      </c>
      <c r="L141" s="55" t="str">
        <f t="shared" si="31"/>
        <v>Power Grid018</v>
      </c>
      <c r="M141" s="9">
        <f t="shared" si="32"/>
        <v>10</v>
      </c>
      <c r="N141" s="9">
        <f t="shared" si="48"/>
        <v>10</v>
      </c>
      <c r="O141" s="9">
        <v>6</v>
      </c>
      <c r="P141" s="9">
        <v>1</v>
      </c>
      <c r="Q141" s="5">
        <f t="shared" si="42"/>
        <v>1</v>
      </c>
      <c r="R141" s="5">
        <f t="shared" si="40"/>
        <v>10</v>
      </c>
      <c r="S141" s="9">
        <v>1</v>
      </c>
      <c r="T141" s="5" t="e">
        <f t="shared" si="45"/>
        <v>#VALUE!</v>
      </c>
      <c r="U141" s="5">
        <f t="shared" si="41"/>
        <v>10</v>
      </c>
    </row>
    <row r="142" spans="1:21" ht="15.6" x14ac:dyDescent="0.3">
      <c r="A142" s="12" t="s">
        <v>209</v>
      </c>
      <c r="B142" s="2">
        <v>15.01</v>
      </c>
      <c r="C142" s="93" t="s">
        <v>442</v>
      </c>
      <c r="D142" s="2">
        <v>2</v>
      </c>
      <c r="E142" s="2"/>
      <c r="F142" s="41">
        <f t="shared" si="28"/>
        <v>4</v>
      </c>
      <c r="G142" s="41">
        <f t="shared" si="43"/>
        <v>4</v>
      </c>
      <c r="H142" s="4" t="str">
        <f t="shared" si="30"/>
        <v>Christopher Yaure</v>
      </c>
      <c r="I142" s="63" t="str">
        <f>VLOOKUP(ROUNDDOWN($B142,0),Games!B$5:E$41,2,0)</f>
        <v>Power Grid</v>
      </c>
      <c r="J142" s="5">
        <f t="shared" si="46"/>
        <v>3</v>
      </c>
      <c r="K142" s="5" t="str">
        <f t="shared" si="47"/>
        <v>Sat</v>
      </c>
      <c r="L142" s="55" t="str">
        <f t="shared" si="31"/>
        <v>Power Grid030</v>
      </c>
      <c r="M142" s="9">
        <f t="shared" si="32"/>
        <v>6</v>
      </c>
      <c r="N142" s="9">
        <f t="shared" si="48"/>
        <v>6</v>
      </c>
      <c r="O142" s="9">
        <v>1</v>
      </c>
      <c r="P142" s="9">
        <v>1</v>
      </c>
      <c r="Q142" s="5">
        <f t="shared" si="42"/>
        <v>1</v>
      </c>
      <c r="R142" s="5">
        <f t="shared" si="40"/>
        <v>6</v>
      </c>
      <c r="S142" s="9">
        <v>1</v>
      </c>
      <c r="T142" s="5" t="e">
        <f t="shared" si="45"/>
        <v>#VALUE!</v>
      </c>
      <c r="U142" s="5">
        <f t="shared" si="41"/>
        <v>6</v>
      </c>
    </row>
    <row r="143" spans="1:21" ht="15.6" x14ac:dyDescent="0.3">
      <c r="A143" s="12" t="s">
        <v>209</v>
      </c>
      <c r="B143" s="2">
        <v>15.01</v>
      </c>
      <c r="C143" s="93" t="s">
        <v>471</v>
      </c>
      <c r="D143" s="2">
        <v>3</v>
      </c>
      <c r="E143" s="2"/>
      <c r="F143" s="41">
        <f t="shared" si="28"/>
        <v>4</v>
      </c>
      <c r="G143" s="41">
        <f t="shared" si="43"/>
        <v>4</v>
      </c>
      <c r="H143" s="4" t="str">
        <f t="shared" si="30"/>
        <v>Eyal Mozes</v>
      </c>
      <c r="I143" s="63" t="str">
        <f>VLOOKUP(ROUNDDOWN($B143,0),Games!B$5:E$41,2,0)</f>
        <v>Power Grid</v>
      </c>
      <c r="J143" s="5">
        <f t="shared" si="46"/>
        <v>3</v>
      </c>
      <c r="K143" s="5" t="str">
        <f t="shared" si="47"/>
        <v>Sat</v>
      </c>
      <c r="L143" s="55" t="str">
        <f t="shared" si="31"/>
        <v>Power Grid059</v>
      </c>
      <c r="M143" s="9">
        <f t="shared" si="32"/>
        <v>2</v>
      </c>
      <c r="N143" s="9">
        <f t="shared" si="48"/>
        <v>1</v>
      </c>
      <c r="O143" s="9">
        <v>6</v>
      </c>
      <c r="P143" s="9">
        <v>1</v>
      </c>
      <c r="Q143" s="5">
        <f t="shared" si="42"/>
        <v>1</v>
      </c>
      <c r="R143" s="5">
        <f t="shared" si="40"/>
        <v>2</v>
      </c>
      <c r="S143" s="9">
        <v>1</v>
      </c>
      <c r="T143" s="5" t="e">
        <f t="shared" si="45"/>
        <v>#VALUE!</v>
      </c>
      <c r="U143" s="5">
        <f t="shared" si="41"/>
        <v>2</v>
      </c>
    </row>
    <row r="144" spans="1:21" ht="15.6" x14ac:dyDescent="0.3">
      <c r="A144" s="12" t="s">
        <v>209</v>
      </c>
      <c r="B144" s="2">
        <v>15.01</v>
      </c>
      <c r="C144" s="93" t="s">
        <v>432</v>
      </c>
      <c r="D144" s="2">
        <v>4</v>
      </c>
      <c r="E144" s="2"/>
      <c r="F144" s="41">
        <f t="shared" si="28"/>
        <v>4</v>
      </c>
      <c r="G144" s="41">
        <f t="shared" si="43"/>
        <v>4</v>
      </c>
      <c r="H144" s="4" t="str">
        <f t="shared" si="30"/>
        <v>Brian Henderson</v>
      </c>
      <c r="I144" s="63" t="str">
        <f>VLOOKUP(ROUNDDOWN($B144,0),Games!B$5:E$41,2,0)</f>
        <v>Power Grid</v>
      </c>
      <c r="J144" s="5">
        <f t="shared" si="46"/>
        <v>3</v>
      </c>
      <c r="K144" s="5" t="str">
        <f t="shared" si="47"/>
        <v>Sat</v>
      </c>
      <c r="L144" s="55" t="str">
        <f t="shared" si="31"/>
        <v>Power Grid020</v>
      </c>
      <c r="M144" s="9">
        <f t="shared" si="32"/>
        <v>1</v>
      </c>
      <c r="N144" s="9">
        <v>0</v>
      </c>
      <c r="O144" s="9">
        <v>0</v>
      </c>
      <c r="P144" s="9">
        <v>1</v>
      </c>
      <c r="Q144" s="5">
        <f t="shared" si="42"/>
        <v>1</v>
      </c>
      <c r="R144" s="5">
        <f t="shared" si="40"/>
        <v>1</v>
      </c>
      <c r="S144" s="9">
        <v>7</v>
      </c>
      <c r="T144" s="5" t="e">
        <f t="shared" si="45"/>
        <v>#VALUE!</v>
      </c>
      <c r="U144" s="5">
        <f t="shared" si="41"/>
        <v>7</v>
      </c>
    </row>
    <row r="145" spans="1:21" ht="15.6" x14ac:dyDescent="0.3">
      <c r="A145" s="12" t="s">
        <v>209</v>
      </c>
      <c r="B145" s="2">
        <v>15.02</v>
      </c>
      <c r="C145" s="93" t="s">
        <v>481</v>
      </c>
      <c r="D145" s="2">
        <v>1</v>
      </c>
      <c r="E145" s="2"/>
      <c r="F145" s="41">
        <f t="shared" si="28"/>
        <v>5</v>
      </c>
      <c r="G145" s="41">
        <f t="shared" si="43"/>
        <v>5</v>
      </c>
      <c r="H145" s="4" t="str">
        <f t="shared" si="30"/>
        <v>James Henderson</v>
      </c>
      <c r="I145" s="63" t="str">
        <f>VLOOKUP(ROUNDDOWN($B145,0),Games!B$5:E$41,2,0)</f>
        <v>Power Grid</v>
      </c>
      <c r="J145" s="5">
        <f t="shared" si="46"/>
        <v>3</v>
      </c>
      <c r="K145" s="5" t="str">
        <f t="shared" si="47"/>
        <v>Sat</v>
      </c>
      <c r="L145" s="55" t="str">
        <f t="shared" si="31"/>
        <v>Power Grid069</v>
      </c>
      <c r="M145" s="9">
        <f t="shared" si="32"/>
        <v>10</v>
      </c>
      <c r="N145" s="9">
        <f>VLOOKUP(VLOOKUP($B145,played,3,0),points,2+$D145,0)</f>
        <v>10</v>
      </c>
      <c r="O145" s="9">
        <v>3</v>
      </c>
      <c r="P145" s="9">
        <v>1</v>
      </c>
      <c r="Q145" s="5">
        <f t="shared" si="42"/>
        <v>1</v>
      </c>
      <c r="R145" s="5">
        <f t="shared" si="40"/>
        <v>10</v>
      </c>
      <c r="S145" s="9">
        <v>1</v>
      </c>
      <c r="T145" s="5" t="e">
        <f t="shared" si="45"/>
        <v>#VALUE!</v>
      </c>
      <c r="U145" s="5">
        <f t="shared" si="41"/>
        <v>10</v>
      </c>
    </row>
    <row r="146" spans="1:21" ht="15.6" x14ac:dyDescent="0.3">
      <c r="A146" s="12" t="s">
        <v>209</v>
      </c>
      <c r="B146" s="2">
        <v>15.02</v>
      </c>
      <c r="C146" s="93" t="s">
        <v>479</v>
      </c>
      <c r="D146" s="2">
        <v>2</v>
      </c>
      <c r="E146" s="2"/>
      <c r="F146" s="41">
        <f t="shared" si="28"/>
        <v>5</v>
      </c>
      <c r="G146" s="41">
        <f t="shared" si="43"/>
        <v>5</v>
      </c>
      <c r="H146" s="4" t="str">
        <f t="shared" si="30"/>
        <v>Jack Ridgeway</v>
      </c>
      <c r="I146" s="63" t="str">
        <f>VLOOKUP(ROUNDDOWN($B146,0),Games!B$5:E$41,2,0)</f>
        <v>Power Grid</v>
      </c>
      <c r="J146" s="5">
        <f t="shared" si="46"/>
        <v>3</v>
      </c>
      <c r="K146" s="5" t="str">
        <f t="shared" si="47"/>
        <v>Sat</v>
      </c>
      <c r="L146" s="55" t="str">
        <f t="shared" si="31"/>
        <v>Power Grid067</v>
      </c>
      <c r="M146" s="9">
        <f t="shared" si="32"/>
        <v>6</v>
      </c>
      <c r="N146" s="9">
        <f>VLOOKUP(VLOOKUP($B146,played,3,0),points,2+$D146,0)</f>
        <v>6</v>
      </c>
      <c r="O146" s="9">
        <v>1</v>
      </c>
      <c r="P146" s="9">
        <v>1</v>
      </c>
      <c r="Q146" s="5">
        <f t="shared" si="42"/>
        <v>1</v>
      </c>
      <c r="R146" s="5">
        <f t="shared" si="40"/>
        <v>6</v>
      </c>
      <c r="S146" s="9">
        <v>1</v>
      </c>
      <c r="T146" s="5" t="e">
        <f t="shared" si="45"/>
        <v>#VALUE!</v>
      </c>
      <c r="U146" s="5">
        <f t="shared" si="41"/>
        <v>6</v>
      </c>
    </row>
    <row r="147" spans="1:21" ht="15.6" x14ac:dyDescent="0.3">
      <c r="A147" s="12" t="s">
        <v>209</v>
      </c>
      <c r="B147" s="2">
        <v>15.02</v>
      </c>
      <c r="C147" s="93" t="s">
        <v>600</v>
      </c>
      <c r="D147" s="2">
        <v>3</v>
      </c>
      <c r="E147" s="2"/>
      <c r="F147" s="41">
        <f t="shared" si="28"/>
        <v>5</v>
      </c>
      <c r="G147" s="41">
        <f t="shared" si="43"/>
        <v>5</v>
      </c>
      <c r="H147" s="4" t="str">
        <f t="shared" si="30"/>
        <v>Daniel Mace</v>
      </c>
      <c r="I147" s="63" t="str">
        <f>VLOOKUP(ROUNDDOWN($B147,0),Games!B$5:E$41,2,0)</f>
        <v>Power Grid</v>
      </c>
      <c r="J147" s="5">
        <f t="shared" si="46"/>
        <v>3</v>
      </c>
      <c r="K147" s="5" t="str">
        <f t="shared" si="47"/>
        <v>Sat</v>
      </c>
      <c r="L147" s="55" t="str">
        <f t="shared" si="31"/>
        <v>Power Grid182</v>
      </c>
      <c r="M147" s="9">
        <f t="shared" si="32"/>
        <v>3</v>
      </c>
      <c r="N147" s="9">
        <f>VLOOKUP(VLOOKUP($B147,played,3,0),points,2+$D147,0)</f>
        <v>1</v>
      </c>
      <c r="O147" s="9">
        <v>10</v>
      </c>
      <c r="P147" s="9">
        <v>1</v>
      </c>
      <c r="Q147" s="5">
        <f t="shared" si="42"/>
        <v>1</v>
      </c>
      <c r="R147" s="5">
        <f t="shared" si="40"/>
        <v>3</v>
      </c>
      <c r="S147" s="9">
        <v>1</v>
      </c>
      <c r="T147" s="5" t="e">
        <f t="shared" si="45"/>
        <v>#VALUE!</v>
      </c>
      <c r="U147" s="5">
        <f t="shared" si="41"/>
        <v>3</v>
      </c>
    </row>
    <row r="148" spans="1:21" ht="15.6" x14ac:dyDescent="0.3">
      <c r="A148" s="12" t="s">
        <v>209</v>
      </c>
      <c r="B148" s="2">
        <v>15.02</v>
      </c>
      <c r="C148" s="93" t="s">
        <v>493</v>
      </c>
      <c r="D148" s="2">
        <v>4</v>
      </c>
      <c r="E148" s="2"/>
      <c r="F148" s="41">
        <f t="shared" si="28"/>
        <v>5</v>
      </c>
      <c r="G148" s="41">
        <f t="shared" si="43"/>
        <v>5</v>
      </c>
      <c r="H148" s="4" t="str">
        <f t="shared" si="30"/>
        <v>John Barringer</v>
      </c>
      <c r="I148" s="63" t="str">
        <f>VLOOKUP(ROUNDDOWN($B148,0),Games!B$5:E$41,2,0)</f>
        <v>Power Grid</v>
      </c>
      <c r="J148" s="5">
        <f t="shared" si="46"/>
        <v>3</v>
      </c>
      <c r="K148" s="5" t="str">
        <f t="shared" si="47"/>
        <v>Sat</v>
      </c>
      <c r="L148" s="55" t="str">
        <f t="shared" si="31"/>
        <v>Power Grid081</v>
      </c>
      <c r="M148" s="9">
        <f t="shared" si="32"/>
        <v>2</v>
      </c>
      <c r="N148" s="9">
        <f>VLOOKUP(VLOOKUP($B148,played,3,0),points,2+$D148,0)</f>
        <v>0</v>
      </c>
      <c r="O148" s="9">
        <v>2</v>
      </c>
      <c r="P148" s="9">
        <v>1</v>
      </c>
      <c r="Q148" s="5">
        <f t="shared" si="42"/>
        <v>1</v>
      </c>
      <c r="R148" s="5">
        <f t="shared" si="40"/>
        <v>2</v>
      </c>
      <c r="S148" s="9">
        <v>1</v>
      </c>
      <c r="T148" s="5" t="e">
        <f t="shared" si="45"/>
        <v>#VALUE!</v>
      </c>
      <c r="U148" s="5">
        <f t="shared" si="41"/>
        <v>2</v>
      </c>
    </row>
    <row r="149" spans="1:21" ht="15.6" x14ac:dyDescent="0.3">
      <c r="A149" s="12" t="s">
        <v>209</v>
      </c>
      <c r="B149" s="2">
        <v>15.02</v>
      </c>
      <c r="C149" s="93" t="s">
        <v>598</v>
      </c>
      <c r="D149" s="2">
        <v>5</v>
      </c>
      <c r="E149" s="2"/>
      <c r="F149" s="41">
        <f t="shared" si="28"/>
        <v>5</v>
      </c>
      <c r="G149" s="41">
        <f t="shared" si="43"/>
        <v>5</v>
      </c>
      <c r="H149" s="4" t="str">
        <f t="shared" si="30"/>
        <v>Dave Nace</v>
      </c>
      <c r="I149" s="63" t="str">
        <f>VLOOKUP(ROUNDDOWN($B149,0),Games!B$5:E$41,2,0)</f>
        <v>Power Grid</v>
      </c>
      <c r="J149" s="5">
        <f t="shared" si="46"/>
        <v>3</v>
      </c>
      <c r="K149" s="5" t="str">
        <f t="shared" si="47"/>
        <v>Sat</v>
      </c>
      <c r="L149" s="55" t="str">
        <f t="shared" si="31"/>
        <v>Power Grid181</v>
      </c>
      <c r="M149" s="9">
        <f t="shared" si="32"/>
        <v>1</v>
      </c>
      <c r="N149" s="9">
        <f>VLOOKUP(VLOOKUP($B149,played,3,0),points,2+$D149,0)</f>
        <v>0</v>
      </c>
      <c r="O149" s="9">
        <v>1</v>
      </c>
      <c r="P149" s="9">
        <v>1</v>
      </c>
      <c r="Q149" s="5">
        <f t="shared" si="42"/>
        <v>1</v>
      </c>
      <c r="R149" s="5">
        <f t="shared" si="40"/>
        <v>1</v>
      </c>
      <c r="S149" s="9">
        <v>1</v>
      </c>
      <c r="T149" s="5" t="e">
        <f t="shared" si="45"/>
        <v>#VALUE!</v>
      </c>
      <c r="U149" s="5">
        <f t="shared" si="41"/>
        <v>1</v>
      </c>
    </row>
    <row r="150" spans="1:21" ht="15.6" x14ac:dyDescent="0.3">
      <c r="A150" s="12" t="s">
        <v>209</v>
      </c>
      <c r="B150" s="2">
        <v>16.010000000000002</v>
      </c>
      <c r="C150" s="93" t="s">
        <v>530</v>
      </c>
      <c r="D150" s="2">
        <v>1</v>
      </c>
      <c r="E150" s="2"/>
      <c r="F150" s="41">
        <f t="shared" si="28"/>
        <v>3</v>
      </c>
      <c r="G150" s="41">
        <f t="shared" si="43"/>
        <v>3</v>
      </c>
      <c r="H150" s="4" t="str">
        <f t="shared" si="30"/>
        <v>Nicole Mahar-Piersma</v>
      </c>
      <c r="I150" s="63" t="str">
        <f>VLOOKUP(ROUNDDOWN($B150,0),Games!B$5:E$41,2,0)</f>
        <v>Evolution</v>
      </c>
      <c r="J150" s="5">
        <f t="shared" si="46"/>
        <v>4</v>
      </c>
      <c r="K150" s="5" t="str">
        <f t="shared" si="47"/>
        <v>Sat</v>
      </c>
      <c r="L150" s="55" t="str">
        <f t="shared" si="31"/>
        <v>Evolution118</v>
      </c>
      <c r="M150" s="9">
        <f t="shared" si="32"/>
        <v>10</v>
      </c>
      <c r="N150" s="9">
        <f>VLOOKUP(VLOOKUP($B150,played,3,0),points,2+E150,0)</f>
        <v>19</v>
      </c>
      <c r="O150" s="9">
        <v>3</v>
      </c>
      <c r="P150" s="9">
        <v>1</v>
      </c>
      <c r="Q150" s="5">
        <f t="shared" si="42"/>
        <v>1</v>
      </c>
      <c r="R150" s="5">
        <f t="shared" si="40"/>
        <v>10</v>
      </c>
      <c r="S150" s="9">
        <v>1</v>
      </c>
      <c r="T150" s="5" t="e">
        <f t="shared" si="45"/>
        <v>#VALUE!</v>
      </c>
      <c r="U150" s="5">
        <f t="shared" si="41"/>
        <v>10</v>
      </c>
    </row>
    <row r="151" spans="1:21" ht="15.6" x14ac:dyDescent="0.3">
      <c r="A151" s="12" t="s">
        <v>209</v>
      </c>
      <c r="B151" s="2">
        <v>16.010000000000002</v>
      </c>
      <c r="C151" s="93" t="s">
        <v>444</v>
      </c>
      <c r="D151" s="2">
        <v>2</v>
      </c>
      <c r="E151" s="2"/>
      <c r="F151" s="41">
        <f t="shared" si="28"/>
        <v>3</v>
      </c>
      <c r="G151" s="41">
        <f t="shared" si="43"/>
        <v>3</v>
      </c>
      <c r="H151" s="4" t="str">
        <f t="shared" si="30"/>
        <v>Colleen Mahar-Piersma</v>
      </c>
      <c r="I151" s="63" t="str">
        <f>VLOOKUP(ROUNDDOWN($B151,0),Games!B$5:E$41,2,0)</f>
        <v>Evolution</v>
      </c>
      <c r="J151" s="5">
        <f t="shared" si="46"/>
        <v>4</v>
      </c>
      <c r="K151" s="5" t="str">
        <f t="shared" si="47"/>
        <v>Sat</v>
      </c>
      <c r="L151" s="55" t="str">
        <f t="shared" si="31"/>
        <v>Evolution032</v>
      </c>
      <c r="M151" s="9">
        <f t="shared" si="32"/>
        <v>6</v>
      </c>
      <c r="N151" s="9">
        <f>VLOOKUP(VLOOKUP($B151,played,3,0),points,2+$D151,0)</f>
        <v>6</v>
      </c>
      <c r="O151" s="9">
        <v>6</v>
      </c>
      <c r="P151" s="9">
        <v>1</v>
      </c>
      <c r="Q151" s="5">
        <f t="shared" si="42"/>
        <v>1</v>
      </c>
      <c r="R151" s="5">
        <f t="shared" si="40"/>
        <v>6</v>
      </c>
      <c r="S151" s="9">
        <v>1</v>
      </c>
      <c r="T151" s="5" t="e">
        <f t="shared" si="45"/>
        <v>#VALUE!</v>
      </c>
      <c r="U151" s="5">
        <f t="shared" si="41"/>
        <v>6</v>
      </c>
    </row>
    <row r="152" spans="1:21" ht="15.6" x14ac:dyDescent="0.3">
      <c r="A152" s="12" t="s">
        <v>209</v>
      </c>
      <c r="B152" s="2">
        <v>16.010000000000002</v>
      </c>
      <c r="C152" s="93" t="s">
        <v>518</v>
      </c>
      <c r="D152" s="2">
        <v>3</v>
      </c>
      <c r="E152" s="2"/>
      <c r="F152" s="41">
        <f t="shared" si="28"/>
        <v>3</v>
      </c>
      <c r="G152" s="41">
        <f t="shared" si="43"/>
        <v>3</v>
      </c>
      <c r="H152" s="4" t="str">
        <f t="shared" si="30"/>
        <v>Marcy Morelli</v>
      </c>
      <c r="I152" s="63" t="str">
        <f>VLOOKUP(ROUNDDOWN($B152,0),Games!B$5:E$41,2,0)</f>
        <v>Evolution</v>
      </c>
      <c r="J152" s="5">
        <f t="shared" si="46"/>
        <v>4</v>
      </c>
      <c r="K152" s="5" t="str">
        <f t="shared" si="47"/>
        <v>Sat</v>
      </c>
      <c r="L152" s="55" t="str">
        <f t="shared" si="31"/>
        <v>Evolution106</v>
      </c>
      <c r="M152" s="9">
        <f t="shared" si="32"/>
        <v>1</v>
      </c>
      <c r="N152" s="9">
        <f>VLOOKUP(VLOOKUP($B152,played,3,0),points,2+$D152,0)</f>
        <v>2</v>
      </c>
      <c r="O152" s="9">
        <v>2</v>
      </c>
      <c r="P152" s="9">
        <v>1</v>
      </c>
      <c r="Q152" s="5">
        <f t="shared" si="42"/>
        <v>1</v>
      </c>
      <c r="R152" s="5">
        <f t="shared" si="40"/>
        <v>1</v>
      </c>
      <c r="S152" s="9">
        <v>1</v>
      </c>
      <c r="T152" s="5" t="e">
        <f t="shared" si="45"/>
        <v>#VALUE!</v>
      </c>
      <c r="U152" s="5">
        <f t="shared" si="41"/>
        <v>1</v>
      </c>
    </row>
    <row r="153" spans="1:21" ht="15.6" x14ac:dyDescent="0.3">
      <c r="A153" s="12" t="s">
        <v>209</v>
      </c>
      <c r="B153" s="2">
        <v>17.010000000000002</v>
      </c>
      <c r="C153" s="93" t="s">
        <v>439</v>
      </c>
      <c r="D153" s="2">
        <v>1</v>
      </c>
      <c r="E153" s="2"/>
      <c r="F153" s="41">
        <f t="shared" si="28"/>
        <v>3</v>
      </c>
      <c r="G153" s="41">
        <f t="shared" si="43"/>
        <v>3</v>
      </c>
      <c r="H153" s="4" t="str">
        <f t="shared" si="30"/>
        <v>Chris Wildes</v>
      </c>
      <c r="I153" s="63" t="str">
        <f>VLOOKUP(ROUNDDOWN($B153,0),Games!B$5:E$41,2,0)</f>
        <v>Azul</v>
      </c>
      <c r="J153" s="5">
        <f t="shared" si="46"/>
        <v>4</v>
      </c>
      <c r="K153" s="5" t="str">
        <f t="shared" si="47"/>
        <v>Sat</v>
      </c>
      <c r="L153" s="55" t="str">
        <f t="shared" si="31"/>
        <v>Azul027</v>
      </c>
      <c r="M153" s="9">
        <f t="shared" si="32"/>
        <v>10</v>
      </c>
      <c r="N153" s="9"/>
      <c r="O153" s="9"/>
      <c r="P153" s="9"/>
      <c r="Q153" s="5"/>
      <c r="R153" s="5"/>
      <c r="S153" s="9"/>
      <c r="T153" s="5"/>
      <c r="U153" s="5"/>
    </row>
    <row r="154" spans="1:21" ht="15.6" x14ac:dyDescent="0.3">
      <c r="A154" s="12" t="s">
        <v>209</v>
      </c>
      <c r="B154" s="2">
        <v>17.010000000000002</v>
      </c>
      <c r="C154" s="93" t="s">
        <v>448</v>
      </c>
      <c r="D154" s="2">
        <v>2</v>
      </c>
      <c r="E154" s="2"/>
      <c r="F154" s="41">
        <f t="shared" si="28"/>
        <v>3</v>
      </c>
      <c r="G154" s="41">
        <f t="shared" si="43"/>
        <v>3</v>
      </c>
      <c r="H154" s="4" t="str">
        <f t="shared" si="30"/>
        <v>Daniel Beeson</v>
      </c>
      <c r="I154" s="63" t="str">
        <f>VLOOKUP(ROUNDDOWN($B154,0),Games!B$5:E$41,2,0)</f>
        <v>Azul</v>
      </c>
      <c r="J154" s="5">
        <f t="shared" si="46"/>
        <v>4</v>
      </c>
      <c r="K154" s="5" t="str">
        <f t="shared" si="47"/>
        <v>Sat</v>
      </c>
      <c r="L154" s="55" t="str">
        <f t="shared" si="31"/>
        <v>Azul036</v>
      </c>
      <c r="M154" s="9">
        <f t="shared" si="32"/>
        <v>6</v>
      </c>
      <c r="N154" s="9"/>
      <c r="O154" s="9"/>
      <c r="P154" s="9"/>
      <c r="Q154" s="5"/>
      <c r="R154" s="5"/>
      <c r="S154" s="9"/>
      <c r="T154" s="5"/>
      <c r="U154" s="5"/>
    </row>
    <row r="155" spans="1:21" ht="15.6" x14ac:dyDescent="0.3">
      <c r="A155" s="12" t="s">
        <v>209</v>
      </c>
      <c r="B155" s="2">
        <v>17.010000000000002</v>
      </c>
      <c r="C155" s="93" t="s">
        <v>493</v>
      </c>
      <c r="D155" s="2">
        <v>3</v>
      </c>
      <c r="E155" s="2"/>
      <c r="F155" s="41">
        <f t="shared" si="28"/>
        <v>3</v>
      </c>
      <c r="G155" s="41">
        <f t="shared" si="43"/>
        <v>3</v>
      </c>
      <c r="H155" s="4" t="str">
        <f t="shared" si="30"/>
        <v>John Barringer</v>
      </c>
      <c r="I155" s="63" t="str">
        <f>VLOOKUP(ROUNDDOWN($B155,0),Games!B$5:E$41,2,0)</f>
        <v>Azul</v>
      </c>
      <c r="J155" s="5">
        <f t="shared" si="46"/>
        <v>4</v>
      </c>
      <c r="K155" s="5" t="str">
        <f t="shared" si="47"/>
        <v>Sat</v>
      </c>
      <c r="L155" s="55" t="str">
        <f t="shared" si="31"/>
        <v>Azul081</v>
      </c>
      <c r="M155" s="9">
        <f t="shared" si="32"/>
        <v>1</v>
      </c>
      <c r="N155" s="9"/>
      <c r="O155" s="9"/>
      <c r="P155" s="9"/>
      <c r="Q155" s="5"/>
      <c r="R155" s="5"/>
      <c r="S155" s="9"/>
      <c r="T155" s="5"/>
      <c r="U155" s="5"/>
    </row>
    <row r="156" spans="1:21" ht="15.6" x14ac:dyDescent="0.3">
      <c r="A156" s="12" t="s">
        <v>209</v>
      </c>
      <c r="B156" s="2">
        <v>17.02</v>
      </c>
      <c r="C156" s="93" t="s">
        <v>469</v>
      </c>
      <c r="D156" s="2">
        <v>1</v>
      </c>
      <c r="E156" s="2"/>
      <c r="F156" s="41">
        <f t="shared" ref="F156:F219" si="49">COUNTIF(B$28:B$505,B156)</f>
        <v>3</v>
      </c>
      <c r="G156" s="41">
        <f t="shared" ref="G156:G187" si="50">F156</f>
        <v>3</v>
      </c>
      <c r="H156" s="4" t="str">
        <f t="shared" ref="H156:H219" si="51">VLOOKUP(C156,players,2,0)</f>
        <v>Eugene Yee</v>
      </c>
      <c r="I156" s="63" t="str">
        <f>VLOOKUP(ROUNDDOWN($B156,0),Games!B$5:E$41,2,0)</f>
        <v>Azul</v>
      </c>
      <c r="J156" s="5"/>
      <c r="K156" s="5"/>
      <c r="L156" s="55" t="str">
        <f t="shared" ref="L156:L219" si="52">I156&amp;C156</f>
        <v>Azul057</v>
      </c>
      <c r="M156" s="9">
        <f t="shared" ref="M156:M219" si="53">VLOOKUP(G156,points,2+$D156,0)</f>
        <v>10</v>
      </c>
      <c r="N156" s="9"/>
      <c r="O156" s="9"/>
      <c r="P156" s="9"/>
      <c r="Q156" s="5"/>
      <c r="R156" s="5"/>
      <c r="S156" s="9"/>
      <c r="T156" s="5"/>
      <c r="U156" s="5"/>
    </row>
    <row r="157" spans="1:21" ht="15.6" x14ac:dyDescent="0.3">
      <c r="A157" s="12" t="s">
        <v>209</v>
      </c>
      <c r="B157" s="2">
        <v>17.02</v>
      </c>
      <c r="C157" s="93" t="s">
        <v>547</v>
      </c>
      <c r="D157" s="2">
        <v>2</v>
      </c>
      <c r="E157" s="2"/>
      <c r="F157" s="41">
        <f t="shared" si="49"/>
        <v>3</v>
      </c>
      <c r="G157" s="41">
        <f t="shared" si="50"/>
        <v>3</v>
      </c>
      <c r="H157" s="4" t="str">
        <f t="shared" si="51"/>
        <v>Richard Irving</v>
      </c>
      <c r="I157" s="63" t="str">
        <f>VLOOKUP(ROUNDDOWN($B157,0),Games!B$5:E$41,2,0)</f>
        <v>Azul</v>
      </c>
      <c r="J157" s="5"/>
      <c r="K157" s="5"/>
      <c r="L157" s="55" t="str">
        <f t="shared" si="52"/>
        <v>Azul135</v>
      </c>
      <c r="M157" s="9">
        <f t="shared" si="53"/>
        <v>6</v>
      </c>
      <c r="N157" s="9"/>
      <c r="O157" s="9"/>
      <c r="P157" s="9"/>
      <c r="Q157" s="5"/>
      <c r="R157" s="5"/>
      <c r="S157" s="9"/>
      <c r="T157" s="5"/>
      <c r="U157" s="5"/>
    </row>
    <row r="158" spans="1:21" ht="15.6" x14ac:dyDescent="0.3">
      <c r="A158" s="12" t="s">
        <v>209</v>
      </c>
      <c r="B158" s="2">
        <v>17.02</v>
      </c>
      <c r="C158" s="93" t="s">
        <v>518</v>
      </c>
      <c r="D158" s="2">
        <v>3</v>
      </c>
      <c r="E158" s="2"/>
      <c r="F158" s="41">
        <f t="shared" si="49"/>
        <v>3</v>
      </c>
      <c r="G158" s="41">
        <f t="shared" si="50"/>
        <v>3</v>
      </c>
      <c r="H158" s="4" t="str">
        <f t="shared" si="51"/>
        <v>Marcy Morelli</v>
      </c>
      <c r="I158" s="63" t="str">
        <f>VLOOKUP(ROUNDDOWN($B158,0),Games!B$5:E$41,2,0)</f>
        <v>Azul</v>
      </c>
      <c r="J158" s="5"/>
      <c r="K158" s="5"/>
      <c r="L158" s="55" t="str">
        <f t="shared" si="52"/>
        <v>Azul106</v>
      </c>
      <c r="M158" s="9">
        <f t="shared" si="53"/>
        <v>1</v>
      </c>
      <c r="N158" s="9"/>
      <c r="O158" s="9"/>
      <c r="P158" s="9"/>
      <c r="Q158" s="5"/>
      <c r="R158" s="5"/>
      <c r="S158" s="9"/>
      <c r="T158" s="5"/>
      <c r="U158" s="5"/>
    </row>
    <row r="159" spans="1:21" ht="15.6" x14ac:dyDescent="0.3">
      <c r="A159" s="12" t="s">
        <v>209</v>
      </c>
      <c r="B159" s="2">
        <v>18.010000000000002</v>
      </c>
      <c r="C159" s="93" t="s">
        <v>607</v>
      </c>
      <c r="D159" s="2">
        <v>1</v>
      </c>
      <c r="E159" s="2"/>
      <c r="F159" s="41">
        <f t="shared" si="49"/>
        <v>3</v>
      </c>
      <c r="G159" s="41">
        <f t="shared" si="50"/>
        <v>3</v>
      </c>
      <c r="H159" s="4" t="str">
        <f t="shared" si="51"/>
        <v>Veronica</v>
      </c>
      <c r="I159" s="63" t="str">
        <f>VLOOKUP(ROUNDDOWN($B159,0),Games!B$5:E$41,2,0)</f>
        <v>Gaia Project</v>
      </c>
      <c r="J159" s="5"/>
      <c r="K159" s="5"/>
      <c r="L159" s="55" t="str">
        <f t="shared" si="52"/>
        <v>Gaia Project234</v>
      </c>
      <c r="M159" s="9">
        <f t="shared" si="53"/>
        <v>10</v>
      </c>
      <c r="N159" s="9"/>
      <c r="O159" s="9"/>
      <c r="P159" s="9"/>
      <c r="Q159" s="5"/>
      <c r="R159" s="5"/>
      <c r="S159" s="9"/>
      <c r="T159" s="5"/>
      <c r="U159" s="5"/>
    </row>
    <row r="160" spans="1:21" ht="15.6" x14ac:dyDescent="0.3">
      <c r="A160" s="12" t="s">
        <v>209</v>
      </c>
      <c r="B160" s="2">
        <v>18.010000000000002</v>
      </c>
      <c r="C160" s="93" t="s">
        <v>508</v>
      </c>
      <c r="D160" s="2">
        <v>2</v>
      </c>
      <c r="E160" s="2"/>
      <c r="F160" s="41">
        <f t="shared" si="49"/>
        <v>3</v>
      </c>
      <c r="G160" s="41">
        <f t="shared" si="50"/>
        <v>3</v>
      </c>
      <c r="H160" s="4" t="str">
        <f t="shared" si="51"/>
        <v>Ken Samuel</v>
      </c>
      <c r="I160" s="63" t="str">
        <f>VLOOKUP(ROUNDDOWN($B160,0),Games!B$5:E$41,2,0)</f>
        <v>Gaia Project</v>
      </c>
      <c r="J160" s="5"/>
      <c r="K160" s="5"/>
      <c r="L160" s="55" t="str">
        <f t="shared" si="52"/>
        <v>Gaia Project096</v>
      </c>
      <c r="M160" s="9">
        <f t="shared" si="53"/>
        <v>6</v>
      </c>
      <c r="N160" s="9"/>
      <c r="O160" s="9"/>
      <c r="P160" s="9"/>
      <c r="Q160" s="5"/>
      <c r="R160" s="5"/>
      <c r="S160" s="9"/>
      <c r="T160" s="5"/>
      <c r="U160" s="5"/>
    </row>
    <row r="161" spans="1:21" ht="15.6" x14ac:dyDescent="0.3">
      <c r="A161" s="12" t="s">
        <v>209</v>
      </c>
      <c r="B161" s="2">
        <v>18.010000000000002</v>
      </c>
      <c r="C161" s="93" t="s">
        <v>460</v>
      </c>
      <c r="D161" s="2">
        <v>3</v>
      </c>
      <c r="E161" s="2"/>
      <c r="F161" s="41">
        <f t="shared" si="49"/>
        <v>3</v>
      </c>
      <c r="G161" s="41">
        <f t="shared" si="50"/>
        <v>3</v>
      </c>
      <c r="H161" s="4" t="str">
        <f t="shared" si="51"/>
        <v>Ed Gilliland</v>
      </c>
      <c r="I161" s="63" t="str">
        <f>VLOOKUP(ROUNDDOWN($B161,0),Games!B$5:E$41,2,0)</f>
        <v>Gaia Project</v>
      </c>
      <c r="J161" s="5"/>
      <c r="K161" s="5"/>
      <c r="L161" s="55" t="str">
        <f t="shared" si="52"/>
        <v>Gaia Project048</v>
      </c>
      <c r="M161" s="9">
        <f t="shared" si="53"/>
        <v>1</v>
      </c>
      <c r="N161" s="9"/>
      <c r="O161" s="9"/>
      <c r="P161" s="9"/>
      <c r="Q161" s="5"/>
      <c r="R161" s="5"/>
      <c r="S161" s="9"/>
      <c r="T161" s="5"/>
      <c r="U161" s="5"/>
    </row>
    <row r="162" spans="1:21" ht="15.6" x14ac:dyDescent="0.3">
      <c r="A162" s="12" t="s">
        <v>209</v>
      </c>
      <c r="B162" s="2">
        <v>18.02</v>
      </c>
      <c r="C162" s="93" t="s">
        <v>595</v>
      </c>
      <c r="D162" s="2">
        <v>1</v>
      </c>
      <c r="E162" s="2"/>
      <c r="F162" s="41">
        <f t="shared" si="49"/>
        <v>3</v>
      </c>
      <c r="G162" s="41">
        <f t="shared" si="50"/>
        <v>3</v>
      </c>
      <c r="H162" s="4" t="str">
        <f t="shared" si="51"/>
        <v>Ben Isgur</v>
      </c>
      <c r="I162" s="63" t="str">
        <f>VLOOKUP(ROUNDDOWN($B162,0),Games!B$5:E$41,2,0)</f>
        <v>Gaia Project</v>
      </c>
      <c r="J162" s="5"/>
      <c r="K162" s="5"/>
      <c r="L162" s="55" t="str">
        <f t="shared" si="52"/>
        <v>Gaia Project254</v>
      </c>
      <c r="M162" s="9">
        <f t="shared" si="53"/>
        <v>10</v>
      </c>
      <c r="N162" s="9"/>
      <c r="O162" s="9"/>
      <c r="P162" s="9"/>
      <c r="Q162" s="5"/>
      <c r="R162" s="5"/>
      <c r="S162" s="9"/>
      <c r="T162" s="5"/>
      <c r="U162" s="5"/>
    </row>
    <row r="163" spans="1:21" ht="15.6" x14ac:dyDescent="0.3">
      <c r="A163" s="12" t="s">
        <v>209</v>
      </c>
      <c r="B163" s="2">
        <v>18.02</v>
      </c>
      <c r="C163" s="93" t="s">
        <v>590</v>
      </c>
      <c r="D163" s="2">
        <v>2</v>
      </c>
      <c r="E163" s="2"/>
      <c r="F163" s="41">
        <f t="shared" si="49"/>
        <v>3</v>
      </c>
      <c r="G163" s="41">
        <f t="shared" si="50"/>
        <v>3</v>
      </c>
      <c r="H163" s="4" t="str">
        <f t="shared" si="51"/>
        <v>Evy</v>
      </c>
      <c r="I163" s="63" t="str">
        <f>VLOOKUP(ROUNDDOWN($B163,0),Games!B$5:E$41,2,0)</f>
        <v>Gaia Project</v>
      </c>
      <c r="J163" s="5"/>
      <c r="K163" s="5"/>
      <c r="L163" s="55" t="str">
        <f t="shared" si="52"/>
        <v>Gaia Project188</v>
      </c>
      <c r="M163" s="9">
        <f t="shared" si="53"/>
        <v>6</v>
      </c>
      <c r="N163" s="9"/>
      <c r="O163" s="9"/>
      <c r="P163" s="9"/>
      <c r="Q163" s="5"/>
      <c r="R163" s="5"/>
      <c r="S163" s="9"/>
      <c r="T163" s="5"/>
      <c r="U163" s="5"/>
    </row>
    <row r="164" spans="1:21" ht="15.6" x14ac:dyDescent="0.3">
      <c r="A164" s="12" t="s">
        <v>209</v>
      </c>
      <c r="B164" s="2">
        <v>18.02</v>
      </c>
      <c r="C164" s="93" t="s">
        <v>448</v>
      </c>
      <c r="D164" s="2">
        <v>3</v>
      </c>
      <c r="E164" s="2"/>
      <c r="F164" s="41">
        <f t="shared" si="49"/>
        <v>3</v>
      </c>
      <c r="G164" s="41">
        <f t="shared" si="50"/>
        <v>3</v>
      </c>
      <c r="H164" s="4" t="str">
        <f t="shared" si="51"/>
        <v>Daniel Beeson</v>
      </c>
      <c r="I164" s="63" t="str">
        <f>VLOOKUP(ROUNDDOWN($B164,0),Games!B$5:E$41,2,0)</f>
        <v>Gaia Project</v>
      </c>
      <c r="J164" s="5"/>
      <c r="K164" s="5"/>
      <c r="L164" s="55" t="str">
        <f t="shared" si="52"/>
        <v>Gaia Project036</v>
      </c>
      <c r="M164" s="9">
        <f t="shared" si="53"/>
        <v>1</v>
      </c>
      <c r="N164" s="9"/>
      <c r="O164" s="9"/>
      <c r="P164" s="9"/>
      <c r="Q164" s="5"/>
      <c r="R164" s="5"/>
      <c r="S164" s="9"/>
      <c r="T164" s="5"/>
      <c r="U164" s="5"/>
    </row>
    <row r="165" spans="1:21" ht="15.6" x14ac:dyDescent="0.3">
      <c r="A165" s="12" t="s">
        <v>209</v>
      </c>
      <c r="B165" s="2">
        <v>18.03</v>
      </c>
      <c r="C165" s="93" t="s">
        <v>593</v>
      </c>
      <c r="D165" s="2">
        <v>1</v>
      </c>
      <c r="E165" s="2"/>
      <c r="F165" s="41">
        <f t="shared" si="49"/>
        <v>3</v>
      </c>
      <c r="G165" s="41">
        <f t="shared" si="50"/>
        <v>3</v>
      </c>
      <c r="H165" s="4" t="str">
        <f t="shared" si="51"/>
        <v>Randy Williams</v>
      </c>
      <c r="I165" s="63" t="str">
        <f>VLOOKUP(ROUNDDOWN($B165,0),Games!B$5:E$41,2,0)</f>
        <v>Gaia Project</v>
      </c>
      <c r="J165" s="5"/>
      <c r="K165" s="5"/>
      <c r="L165" s="55" t="str">
        <f t="shared" si="52"/>
        <v>Gaia Project249</v>
      </c>
      <c r="M165" s="9">
        <f t="shared" si="53"/>
        <v>10</v>
      </c>
      <c r="N165" s="9"/>
      <c r="O165" s="9"/>
      <c r="P165" s="9"/>
      <c r="Q165" s="5"/>
      <c r="R165" s="5"/>
      <c r="S165" s="9"/>
      <c r="T165" s="5"/>
      <c r="U165" s="5"/>
    </row>
    <row r="166" spans="1:21" ht="15.6" x14ac:dyDescent="0.3">
      <c r="A166" s="12" t="s">
        <v>209</v>
      </c>
      <c r="B166" s="2">
        <v>18.03</v>
      </c>
      <c r="C166" s="93" t="s">
        <v>609</v>
      </c>
      <c r="D166" s="2">
        <v>2</v>
      </c>
      <c r="E166" s="2"/>
      <c r="F166" s="41">
        <f t="shared" si="49"/>
        <v>3</v>
      </c>
      <c r="G166" s="41">
        <f t="shared" si="50"/>
        <v>3</v>
      </c>
      <c r="H166" s="4" t="str">
        <f t="shared" si="51"/>
        <v>David</v>
      </c>
      <c r="I166" s="63" t="str">
        <f>VLOOKUP(ROUNDDOWN($B166,0),Games!B$5:E$41,2,0)</f>
        <v>Gaia Project</v>
      </c>
      <c r="J166" s="5"/>
      <c r="K166" s="5"/>
      <c r="L166" s="55" t="str">
        <f t="shared" si="52"/>
        <v>Gaia Project235</v>
      </c>
      <c r="M166" s="9">
        <f t="shared" si="53"/>
        <v>6</v>
      </c>
      <c r="N166" s="9"/>
      <c r="O166" s="9"/>
      <c r="P166" s="9"/>
      <c r="Q166" s="5"/>
      <c r="R166" s="5"/>
      <c r="S166" s="9"/>
      <c r="T166" s="5"/>
      <c r="U166" s="5"/>
    </row>
    <row r="167" spans="1:21" ht="15.6" x14ac:dyDescent="0.3">
      <c r="A167" s="12" t="s">
        <v>209</v>
      </c>
      <c r="B167" s="2">
        <v>18.03</v>
      </c>
      <c r="C167" s="93" t="s">
        <v>587</v>
      </c>
      <c r="D167" s="2">
        <v>3</v>
      </c>
      <c r="E167" s="2"/>
      <c r="F167" s="41">
        <f t="shared" si="49"/>
        <v>3</v>
      </c>
      <c r="G167" s="41">
        <f t="shared" si="50"/>
        <v>3</v>
      </c>
      <c r="H167" s="4" t="str">
        <f t="shared" si="51"/>
        <v>Johnathan Towne</v>
      </c>
      <c r="I167" s="63" t="str">
        <f>VLOOKUP(ROUNDDOWN($B167,0),Games!B$5:E$41,2,0)</f>
        <v>Gaia Project</v>
      </c>
      <c r="J167" s="5"/>
      <c r="K167" s="5"/>
      <c r="L167" s="55" t="str">
        <f t="shared" si="52"/>
        <v>Gaia Project232</v>
      </c>
      <c r="M167" s="9">
        <f t="shared" si="53"/>
        <v>1</v>
      </c>
      <c r="N167" s="9"/>
      <c r="O167" s="9"/>
      <c r="P167" s="9"/>
      <c r="Q167" s="5"/>
      <c r="R167" s="5"/>
      <c r="S167" s="9"/>
      <c r="T167" s="5"/>
      <c r="U167" s="5"/>
    </row>
    <row r="168" spans="1:21" ht="15.6" x14ac:dyDescent="0.3">
      <c r="A168" s="12" t="s">
        <v>209</v>
      </c>
      <c r="B168" s="2">
        <v>19.010000000000002</v>
      </c>
      <c r="C168" s="93" t="s">
        <v>469</v>
      </c>
      <c r="D168" s="2">
        <v>1</v>
      </c>
      <c r="E168" s="2"/>
      <c r="F168" s="41">
        <f t="shared" si="49"/>
        <v>4</v>
      </c>
      <c r="G168" s="41">
        <f t="shared" si="50"/>
        <v>4</v>
      </c>
      <c r="H168" s="4" t="str">
        <f t="shared" si="51"/>
        <v>Eugene Yee</v>
      </c>
      <c r="I168" s="63" t="str">
        <f>VLOOKUP(ROUNDDOWN($B168,0),Games!B$5:E$41,2,0)</f>
        <v>Lords of Waterdeep</v>
      </c>
      <c r="J168" s="5">
        <f t="shared" ref="J168:J187" si="54">VLOOKUP($B168,played,2,0)</f>
        <v>4</v>
      </c>
      <c r="K168" s="5" t="str">
        <f t="shared" ref="K168:K187" si="55">VLOOKUP($B168,played,5,0)</f>
        <v>Sat</v>
      </c>
      <c r="L168" s="55" t="str">
        <f t="shared" si="52"/>
        <v>Lords of Waterdeep057</v>
      </c>
      <c r="M168" s="9">
        <f t="shared" si="53"/>
        <v>10</v>
      </c>
      <c r="N168" s="9">
        <f t="shared" ref="N168:N176" si="56">VLOOKUP(VLOOKUP($B168,played,3,0),points,2+$D168,0)</f>
        <v>10</v>
      </c>
      <c r="O168" s="9">
        <v>2</v>
      </c>
      <c r="P168" s="9">
        <v>1</v>
      </c>
      <c r="Q168" s="5">
        <f>IF(K167="Day",1,IF((C168+INT(B168)/100)=(C167+INT(B149)/100),0,1))</f>
        <v>1</v>
      </c>
      <c r="R168" s="5">
        <f t="shared" ref="R168:R180" si="57">M168*P168</f>
        <v>10</v>
      </c>
      <c r="S168" s="9">
        <v>1</v>
      </c>
      <c r="T168" s="5" t="e">
        <f>IF(K148="Day",1,IF((C168+K168/10)=(C148+K148/10),0,1))</f>
        <v>#VALUE!</v>
      </c>
      <c r="U168" s="5">
        <f t="shared" ref="U168:U180" si="58">R168*S168</f>
        <v>10</v>
      </c>
    </row>
    <row r="169" spans="1:21" ht="15.6" x14ac:dyDescent="0.3">
      <c r="A169" s="12" t="s">
        <v>209</v>
      </c>
      <c r="B169" s="2">
        <v>19.010000000000002</v>
      </c>
      <c r="C169" s="93" t="s">
        <v>501</v>
      </c>
      <c r="D169" s="2">
        <v>2</v>
      </c>
      <c r="E169" s="2"/>
      <c r="F169" s="41">
        <f t="shared" si="49"/>
        <v>4</v>
      </c>
      <c r="G169" s="41">
        <f t="shared" si="50"/>
        <v>4</v>
      </c>
      <c r="H169" s="4" t="str">
        <f t="shared" si="51"/>
        <v>Josh Drye</v>
      </c>
      <c r="I169" s="63" t="str">
        <f>VLOOKUP(ROUNDDOWN($B169,0),Games!B$5:E$41,2,0)</f>
        <v>Lords of Waterdeep</v>
      </c>
      <c r="J169" s="5">
        <f t="shared" si="54"/>
        <v>4</v>
      </c>
      <c r="K169" s="5" t="str">
        <f t="shared" si="55"/>
        <v>Sat</v>
      </c>
      <c r="L169" s="55" t="str">
        <f t="shared" si="52"/>
        <v>Lords of Waterdeep089</v>
      </c>
      <c r="M169" s="9">
        <f t="shared" si="53"/>
        <v>6</v>
      </c>
      <c r="N169" s="9">
        <f t="shared" si="56"/>
        <v>6</v>
      </c>
      <c r="O169" s="9">
        <v>10</v>
      </c>
      <c r="P169" s="9">
        <v>1</v>
      </c>
      <c r="Q169" s="5">
        <f>IF(K153="Day",1,IF((C169+INT(B169)/100)=(C153+INT(B153)/100),0,1))</f>
        <v>1</v>
      </c>
      <c r="R169" s="5">
        <f t="shared" si="57"/>
        <v>6</v>
      </c>
      <c r="S169" s="9">
        <v>1</v>
      </c>
      <c r="T169" s="5" t="e">
        <f>IF(K149="Day",1,IF((C169+K169/10)=(C149+K149/10),0,1))</f>
        <v>#VALUE!</v>
      </c>
      <c r="U169" s="5">
        <f t="shared" si="58"/>
        <v>6</v>
      </c>
    </row>
    <row r="170" spans="1:21" ht="15.6" x14ac:dyDescent="0.3">
      <c r="A170" s="12" t="s">
        <v>209</v>
      </c>
      <c r="B170" s="2">
        <v>19.010000000000002</v>
      </c>
      <c r="C170" s="93" t="s">
        <v>439</v>
      </c>
      <c r="D170" s="2">
        <v>3</v>
      </c>
      <c r="E170" s="2"/>
      <c r="F170" s="41">
        <f t="shared" si="49"/>
        <v>4</v>
      </c>
      <c r="G170" s="41">
        <f t="shared" si="50"/>
        <v>4</v>
      </c>
      <c r="H170" s="4" t="str">
        <f t="shared" si="51"/>
        <v>Chris Wildes</v>
      </c>
      <c r="I170" s="63" t="str">
        <f>VLOOKUP(ROUNDDOWN($B170,0),Games!B$5:E$41,2,0)</f>
        <v>Lords of Waterdeep</v>
      </c>
      <c r="J170" s="5">
        <f t="shared" si="54"/>
        <v>4</v>
      </c>
      <c r="K170" s="5" t="str">
        <f t="shared" si="55"/>
        <v>Sat</v>
      </c>
      <c r="L170" s="55" t="str">
        <f t="shared" si="52"/>
        <v>Lords of Waterdeep027</v>
      </c>
      <c r="M170" s="9">
        <f t="shared" si="53"/>
        <v>2</v>
      </c>
      <c r="N170" s="9">
        <f t="shared" si="56"/>
        <v>2</v>
      </c>
      <c r="O170" s="9">
        <v>6</v>
      </c>
      <c r="P170" s="9">
        <v>1</v>
      </c>
      <c r="Q170" s="5">
        <f t="shared" ref="Q170:Q180" si="59">IF(K169="Day",1,IF((C170+INT(B170)/100)=(C169+INT(B169)/100),0,1))</f>
        <v>1</v>
      </c>
      <c r="R170" s="5">
        <f t="shared" si="57"/>
        <v>2</v>
      </c>
      <c r="S170" s="9">
        <v>1</v>
      </c>
      <c r="T170" s="5" t="e">
        <f>IF(K150="Day",1,IF((C170+K170/10)=(C150+K150/10),0,1))</f>
        <v>#VALUE!</v>
      </c>
      <c r="U170" s="5">
        <f t="shared" si="58"/>
        <v>2</v>
      </c>
    </row>
    <row r="171" spans="1:21" ht="15.6" x14ac:dyDescent="0.3">
      <c r="A171" s="12" t="s">
        <v>209</v>
      </c>
      <c r="B171" s="2">
        <v>19.010000000000002</v>
      </c>
      <c r="C171" s="93" t="s">
        <v>493</v>
      </c>
      <c r="D171" s="2">
        <v>4</v>
      </c>
      <c r="E171" s="2"/>
      <c r="F171" s="41">
        <f t="shared" si="49"/>
        <v>4</v>
      </c>
      <c r="G171" s="41">
        <f t="shared" si="50"/>
        <v>4</v>
      </c>
      <c r="H171" s="4" t="str">
        <f t="shared" si="51"/>
        <v>John Barringer</v>
      </c>
      <c r="I171" s="63" t="str">
        <f>VLOOKUP(ROUNDDOWN($B171,0),Games!B$5:E$41,2,0)</f>
        <v>Lords of Waterdeep</v>
      </c>
      <c r="J171" s="5">
        <f t="shared" si="54"/>
        <v>4</v>
      </c>
      <c r="K171" s="5" t="str">
        <f t="shared" si="55"/>
        <v>Sat</v>
      </c>
      <c r="L171" s="55" t="str">
        <f t="shared" si="52"/>
        <v>Lords of Waterdeep081</v>
      </c>
      <c r="M171" s="9">
        <f t="shared" si="53"/>
        <v>1</v>
      </c>
      <c r="N171" s="9">
        <f t="shared" si="56"/>
        <v>1</v>
      </c>
      <c r="O171" s="9">
        <v>10</v>
      </c>
      <c r="P171" s="9">
        <v>1</v>
      </c>
      <c r="Q171" s="5">
        <f t="shared" si="59"/>
        <v>1</v>
      </c>
      <c r="R171" s="5">
        <f t="shared" si="57"/>
        <v>1</v>
      </c>
      <c r="S171" s="9">
        <v>1</v>
      </c>
      <c r="T171" s="5" t="e">
        <f>IF(K151="Day",1,IF((C171+K171/10)=(C151+K151/10),0,1))</f>
        <v>#VALUE!</v>
      </c>
      <c r="U171" s="5">
        <f t="shared" si="58"/>
        <v>1</v>
      </c>
    </row>
    <row r="172" spans="1:21" ht="15.6" x14ac:dyDescent="0.3">
      <c r="A172" s="12" t="s">
        <v>209</v>
      </c>
      <c r="B172" s="2">
        <v>20.010000000000002</v>
      </c>
      <c r="C172" s="93" t="s">
        <v>592</v>
      </c>
      <c r="D172" s="2">
        <v>1</v>
      </c>
      <c r="E172" s="2"/>
      <c r="F172" s="41">
        <f t="shared" si="49"/>
        <v>5</v>
      </c>
      <c r="G172" s="41">
        <f t="shared" si="50"/>
        <v>5</v>
      </c>
      <c r="H172" s="4" t="str">
        <f t="shared" si="51"/>
        <v>Eric Wrobel</v>
      </c>
      <c r="I172" s="63" t="str">
        <f>VLOOKUP(ROUNDDOWN($B172,0),Games!B$5:E$41,2,0)</f>
        <v>Terraforming Mars</v>
      </c>
      <c r="J172" s="5" t="e">
        <f t="shared" si="54"/>
        <v>#N/A</v>
      </c>
      <c r="K172" s="5" t="e">
        <f t="shared" si="55"/>
        <v>#N/A</v>
      </c>
      <c r="L172" s="55" t="str">
        <f t="shared" si="52"/>
        <v>Terraforming Mars265</v>
      </c>
      <c r="M172" s="9">
        <f t="shared" si="53"/>
        <v>10</v>
      </c>
      <c r="N172" s="9" t="e">
        <f t="shared" si="56"/>
        <v>#N/A</v>
      </c>
      <c r="O172" s="9">
        <v>10</v>
      </c>
      <c r="P172" s="9">
        <v>1</v>
      </c>
      <c r="Q172" s="5">
        <f t="shared" si="59"/>
        <v>1</v>
      </c>
      <c r="R172" s="5">
        <f t="shared" si="57"/>
        <v>10</v>
      </c>
      <c r="S172" s="9">
        <v>1</v>
      </c>
      <c r="T172" s="5" t="e">
        <f>IF(K167="Day",1,IF((C172+K172/10)=(C167+K167/10),0,1))</f>
        <v>#N/A</v>
      </c>
      <c r="U172" s="5">
        <f t="shared" si="58"/>
        <v>10</v>
      </c>
    </row>
    <row r="173" spans="1:21" ht="15.6" x14ac:dyDescent="0.3">
      <c r="A173" s="12" t="s">
        <v>209</v>
      </c>
      <c r="B173" s="2">
        <v>20.010000000000002</v>
      </c>
      <c r="C173" s="93" t="s">
        <v>571</v>
      </c>
      <c r="D173" s="2">
        <v>2</v>
      </c>
      <c r="E173" s="2"/>
      <c r="F173" s="41">
        <f t="shared" si="49"/>
        <v>5</v>
      </c>
      <c r="G173" s="41">
        <f t="shared" si="50"/>
        <v>5</v>
      </c>
      <c r="H173" s="4" t="str">
        <f t="shared" si="51"/>
        <v>Michael Yarbough</v>
      </c>
      <c r="I173" s="63" t="str">
        <f>VLOOKUP(ROUNDDOWN($B173,0),Games!B$5:E$41,2,0)</f>
        <v>Terraforming Mars</v>
      </c>
      <c r="J173" s="5" t="e">
        <f t="shared" si="54"/>
        <v>#N/A</v>
      </c>
      <c r="K173" s="5" t="e">
        <f t="shared" si="55"/>
        <v>#N/A</v>
      </c>
      <c r="L173" s="55" t="str">
        <f t="shared" si="52"/>
        <v>Terraforming Mars195</v>
      </c>
      <c r="M173" s="9">
        <f t="shared" si="53"/>
        <v>6</v>
      </c>
      <c r="N173" s="9" t="e">
        <f t="shared" si="56"/>
        <v>#N/A</v>
      </c>
      <c r="O173" s="9">
        <v>1</v>
      </c>
      <c r="P173" s="9">
        <v>1</v>
      </c>
      <c r="Q173" s="5" t="e">
        <f t="shared" si="59"/>
        <v>#N/A</v>
      </c>
      <c r="R173" s="5">
        <f t="shared" si="57"/>
        <v>6</v>
      </c>
      <c r="S173" s="9">
        <v>1</v>
      </c>
      <c r="T173" s="5" t="e">
        <f>IF(K168="Day",1,IF((C173+K173/10)=(C168+K168/10),0,1))</f>
        <v>#N/A</v>
      </c>
      <c r="U173" s="5">
        <f t="shared" si="58"/>
        <v>6</v>
      </c>
    </row>
    <row r="174" spans="1:21" ht="15.6" x14ac:dyDescent="0.3">
      <c r="A174" s="12" t="s">
        <v>209</v>
      </c>
      <c r="B174" s="2">
        <v>20.010000000000002</v>
      </c>
      <c r="C174" s="93" t="s">
        <v>505</v>
      </c>
      <c r="D174" s="2">
        <v>3</v>
      </c>
      <c r="E174" s="2"/>
      <c r="F174" s="41">
        <f t="shared" si="49"/>
        <v>5</v>
      </c>
      <c r="G174" s="41">
        <f t="shared" si="50"/>
        <v>5</v>
      </c>
      <c r="H174" s="4" t="str">
        <f t="shared" si="51"/>
        <v>Karen Daniel</v>
      </c>
      <c r="I174" s="63" t="str">
        <f>VLOOKUP(ROUNDDOWN($B174,0),Games!B$5:E$41,2,0)</f>
        <v>Terraforming Mars</v>
      </c>
      <c r="J174" s="5" t="e">
        <f t="shared" si="54"/>
        <v>#N/A</v>
      </c>
      <c r="K174" s="5" t="e">
        <f t="shared" si="55"/>
        <v>#N/A</v>
      </c>
      <c r="L174" s="55" t="str">
        <f t="shared" si="52"/>
        <v>Terraforming Mars093</v>
      </c>
      <c r="M174" s="9">
        <f t="shared" si="53"/>
        <v>3</v>
      </c>
      <c r="N174" s="9" t="e">
        <f t="shared" si="56"/>
        <v>#N/A</v>
      </c>
      <c r="O174" s="9">
        <v>2</v>
      </c>
      <c r="P174" s="9">
        <v>1</v>
      </c>
      <c r="Q174" s="5" t="e">
        <f t="shared" si="59"/>
        <v>#N/A</v>
      </c>
      <c r="R174" s="5">
        <f t="shared" si="57"/>
        <v>3</v>
      </c>
      <c r="S174" s="9">
        <v>1</v>
      </c>
      <c r="T174" s="5" t="e">
        <f>IF(K170="Day",1,IF((C174+K174/10)=(C170+K170/10),0,1))</f>
        <v>#N/A</v>
      </c>
      <c r="U174" s="5">
        <f t="shared" si="58"/>
        <v>3</v>
      </c>
    </row>
    <row r="175" spans="1:21" ht="15.6" x14ac:dyDescent="0.3">
      <c r="A175" s="12" t="s">
        <v>209</v>
      </c>
      <c r="B175" s="2">
        <v>20.010000000000002</v>
      </c>
      <c r="C175" s="93" t="s">
        <v>533</v>
      </c>
      <c r="D175" s="2">
        <v>4</v>
      </c>
      <c r="E175" s="2"/>
      <c r="F175" s="41">
        <f t="shared" si="49"/>
        <v>5</v>
      </c>
      <c r="G175" s="41">
        <f t="shared" si="50"/>
        <v>5</v>
      </c>
      <c r="H175" s="4" t="str">
        <f t="shared" si="51"/>
        <v>Pat Onufrak</v>
      </c>
      <c r="I175" s="63" t="str">
        <f>VLOOKUP(ROUNDDOWN($B175,0),Games!B$5:E$41,2,0)</f>
        <v>Terraforming Mars</v>
      </c>
      <c r="J175" s="5" t="e">
        <f t="shared" si="54"/>
        <v>#N/A</v>
      </c>
      <c r="K175" s="5" t="e">
        <f t="shared" si="55"/>
        <v>#N/A</v>
      </c>
      <c r="L175" s="55" t="str">
        <f t="shared" si="52"/>
        <v>Terraforming Mars121</v>
      </c>
      <c r="M175" s="9">
        <f t="shared" si="53"/>
        <v>2</v>
      </c>
      <c r="N175" s="9" t="e">
        <f t="shared" si="56"/>
        <v>#N/A</v>
      </c>
      <c r="O175" s="9">
        <v>1</v>
      </c>
      <c r="P175" s="9">
        <v>1</v>
      </c>
      <c r="Q175" s="5" t="e">
        <f t="shared" si="59"/>
        <v>#N/A</v>
      </c>
      <c r="R175" s="5">
        <f t="shared" si="57"/>
        <v>2</v>
      </c>
      <c r="S175" s="9">
        <v>1</v>
      </c>
      <c r="T175" s="5" t="e">
        <f>IF(K155="Day",1,IF((C175+K175/10)=(C155+K155/10),0,1))</f>
        <v>#N/A</v>
      </c>
      <c r="U175" s="5">
        <f t="shared" si="58"/>
        <v>2</v>
      </c>
    </row>
    <row r="176" spans="1:21" ht="15.6" x14ac:dyDescent="0.3">
      <c r="A176" s="12" t="s">
        <v>209</v>
      </c>
      <c r="B176" s="2">
        <v>20.010000000000002</v>
      </c>
      <c r="C176" s="93" t="s">
        <v>569</v>
      </c>
      <c r="D176" s="2">
        <v>5</v>
      </c>
      <c r="E176" s="2"/>
      <c r="F176" s="41">
        <f t="shared" si="49"/>
        <v>5</v>
      </c>
      <c r="G176" s="41">
        <f t="shared" si="50"/>
        <v>5</v>
      </c>
      <c r="H176" s="4" t="str">
        <f t="shared" si="51"/>
        <v>Aaron Blair</v>
      </c>
      <c r="I176" s="63" t="str">
        <f>VLOOKUP(ROUNDDOWN($B176,0),Games!B$5:E$41,2,0)</f>
        <v>Terraforming Mars</v>
      </c>
      <c r="J176" s="5" t="e">
        <f t="shared" si="54"/>
        <v>#N/A</v>
      </c>
      <c r="K176" s="5" t="e">
        <f t="shared" si="55"/>
        <v>#N/A</v>
      </c>
      <c r="L176" s="55" t="str">
        <f t="shared" si="52"/>
        <v>Terraforming Mars184</v>
      </c>
      <c r="M176" s="9">
        <f t="shared" si="53"/>
        <v>1</v>
      </c>
      <c r="N176" s="9" t="e">
        <f t="shared" si="56"/>
        <v>#N/A</v>
      </c>
      <c r="O176" s="9">
        <v>10</v>
      </c>
      <c r="P176" s="9">
        <v>1</v>
      </c>
      <c r="Q176" s="5" t="e">
        <f t="shared" si="59"/>
        <v>#N/A</v>
      </c>
      <c r="R176" s="5">
        <f t="shared" si="57"/>
        <v>1</v>
      </c>
      <c r="S176" s="9">
        <v>1</v>
      </c>
      <c r="T176" s="5" t="e">
        <f>IF(K171="Day",1,IF((C176+K176/10)=(C171+K171/10),0,1))</f>
        <v>#N/A</v>
      </c>
      <c r="U176" s="5">
        <f t="shared" si="58"/>
        <v>1</v>
      </c>
    </row>
    <row r="177" spans="1:21" ht="15.6" x14ac:dyDescent="0.3">
      <c r="A177" s="12" t="s">
        <v>209</v>
      </c>
      <c r="B177" s="2">
        <v>20.04</v>
      </c>
      <c r="C177" s="93" t="s">
        <v>538</v>
      </c>
      <c r="D177" s="2">
        <v>1</v>
      </c>
      <c r="E177" s="2"/>
      <c r="F177" s="41">
        <f t="shared" si="49"/>
        <v>4</v>
      </c>
      <c r="G177" s="41">
        <f t="shared" si="50"/>
        <v>4</v>
      </c>
      <c r="H177" s="4" t="str">
        <f t="shared" si="51"/>
        <v>Perrianne Lurie</v>
      </c>
      <c r="I177" s="63" t="str">
        <f>VLOOKUP(ROUNDDOWN($B177,0),Games!B$5:E$41,2,0)</f>
        <v>Terraforming Mars</v>
      </c>
      <c r="J177" s="5" t="e">
        <f t="shared" si="54"/>
        <v>#N/A</v>
      </c>
      <c r="K177" s="5" t="e">
        <f t="shared" si="55"/>
        <v>#N/A</v>
      </c>
      <c r="L177" s="55" t="str">
        <f t="shared" si="52"/>
        <v>Terraforming Mars126</v>
      </c>
      <c r="M177" s="9">
        <f t="shared" si="53"/>
        <v>10</v>
      </c>
      <c r="N177" s="9" t="e">
        <f>VLOOKUP(VLOOKUP($B177,played,3,0),points,2+E177,0)</f>
        <v>#N/A</v>
      </c>
      <c r="O177" s="9">
        <v>6</v>
      </c>
      <c r="P177" s="9">
        <v>1</v>
      </c>
      <c r="Q177" s="5" t="e">
        <f t="shared" si="59"/>
        <v>#N/A</v>
      </c>
      <c r="R177" s="5">
        <f t="shared" si="57"/>
        <v>10</v>
      </c>
      <c r="S177" s="9">
        <v>1</v>
      </c>
      <c r="T177" s="5" t="e">
        <f>IF(K172="Day",1,IF((C177+K177/10)=(C172+K172/10),0,1))</f>
        <v>#N/A</v>
      </c>
      <c r="U177" s="5">
        <f t="shared" si="58"/>
        <v>10</v>
      </c>
    </row>
    <row r="178" spans="1:21" ht="15.6" x14ac:dyDescent="0.3">
      <c r="A178" s="12" t="s">
        <v>209</v>
      </c>
      <c r="B178" s="2">
        <v>20.04</v>
      </c>
      <c r="C178" s="93" t="s">
        <v>442</v>
      </c>
      <c r="D178" s="2">
        <v>2</v>
      </c>
      <c r="E178" s="12"/>
      <c r="F178" s="41">
        <f t="shared" si="49"/>
        <v>4</v>
      </c>
      <c r="G178" s="41">
        <f t="shared" si="50"/>
        <v>4</v>
      </c>
      <c r="H178" s="4" t="str">
        <f t="shared" si="51"/>
        <v>Christopher Yaure</v>
      </c>
      <c r="I178" s="63" t="str">
        <f>VLOOKUP(ROUNDDOWN($B178,0),Games!B$5:E$41,2,0)</f>
        <v>Terraforming Mars</v>
      </c>
      <c r="J178" s="5" t="e">
        <f t="shared" si="54"/>
        <v>#N/A</v>
      </c>
      <c r="K178" s="5" t="e">
        <f t="shared" si="55"/>
        <v>#N/A</v>
      </c>
      <c r="L178" s="55" t="str">
        <f t="shared" si="52"/>
        <v>Terraforming Mars030</v>
      </c>
      <c r="M178" s="9">
        <f t="shared" si="53"/>
        <v>6</v>
      </c>
      <c r="N178" s="9" t="e">
        <f>VLOOKUP(VLOOKUP($B178,played,3,0),points,2+$D178,0)</f>
        <v>#N/A</v>
      </c>
      <c r="O178" s="9">
        <v>1</v>
      </c>
      <c r="P178" s="9">
        <v>1</v>
      </c>
      <c r="Q178" s="5" t="e">
        <f t="shared" si="59"/>
        <v>#N/A</v>
      </c>
      <c r="R178" s="5">
        <f t="shared" si="57"/>
        <v>6</v>
      </c>
      <c r="S178" s="9">
        <v>1</v>
      </c>
      <c r="T178" s="5" t="e">
        <f>IF(K173="Day",1,IF((C178+K178/10)=(C173+K173/10),0,1))</f>
        <v>#N/A</v>
      </c>
      <c r="U178" s="5">
        <f t="shared" si="58"/>
        <v>6</v>
      </c>
    </row>
    <row r="179" spans="1:21" ht="15.6" x14ac:dyDescent="0.3">
      <c r="A179" s="12" t="s">
        <v>209</v>
      </c>
      <c r="B179" s="2">
        <v>20.04</v>
      </c>
      <c r="C179" s="93" t="s">
        <v>481</v>
      </c>
      <c r="D179" s="2">
        <v>3</v>
      </c>
      <c r="E179" s="2"/>
      <c r="F179" s="41">
        <f t="shared" si="49"/>
        <v>4</v>
      </c>
      <c r="G179" s="41">
        <f t="shared" si="50"/>
        <v>4</v>
      </c>
      <c r="H179" s="4" t="str">
        <f t="shared" si="51"/>
        <v>James Henderson</v>
      </c>
      <c r="I179" s="63" t="str">
        <f>VLOOKUP(ROUNDDOWN($B179,0),Games!B$5:E$41,2,0)</f>
        <v>Terraforming Mars</v>
      </c>
      <c r="J179" s="5" t="e">
        <f t="shared" si="54"/>
        <v>#N/A</v>
      </c>
      <c r="K179" s="5" t="e">
        <f t="shared" si="55"/>
        <v>#N/A</v>
      </c>
      <c r="L179" s="55" t="str">
        <f t="shared" si="52"/>
        <v>Terraforming Mars069</v>
      </c>
      <c r="M179" s="9">
        <f t="shared" si="53"/>
        <v>2</v>
      </c>
      <c r="N179" s="9" t="e">
        <f>VLOOKUP(VLOOKUP($B179,played,3,0),points,2+$D179,0)</f>
        <v>#N/A</v>
      </c>
      <c r="O179" s="9">
        <v>10</v>
      </c>
      <c r="P179" s="9">
        <v>1</v>
      </c>
      <c r="Q179" s="5" t="e">
        <f t="shared" si="59"/>
        <v>#N/A</v>
      </c>
      <c r="R179" s="5">
        <f t="shared" si="57"/>
        <v>2</v>
      </c>
      <c r="S179" s="9">
        <v>1</v>
      </c>
      <c r="T179" s="5" t="e">
        <f>IF(K174="Day",1,IF((C179+K179/10)=(C174+K174/10),0,1))</f>
        <v>#N/A</v>
      </c>
      <c r="U179" s="5">
        <f t="shared" si="58"/>
        <v>2</v>
      </c>
    </row>
    <row r="180" spans="1:21" ht="15.6" x14ac:dyDescent="0.3">
      <c r="A180" s="12" t="s">
        <v>209</v>
      </c>
      <c r="B180" s="2">
        <v>20.04</v>
      </c>
      <c r="C180" s="93" t="s">
        <v>543</v>
      </c>
      <c r="D180" s="2">
        <v>4</v>
      </c>
      <c r="E180" s="2"/>
      <c r="F180" s="41">
        <f t="shared" si="49"/>
        <v>4</v>
      </c>
      <c r="G180" s="41">
        <f t="shared" si="50"/>
        <v>4</v>
      </c>
      <c r="H180" s="4" t="str">
        <f t="shared" si="51"/>
        <v>Randy Hoffman</v>
      </c>
      <c r="I180" s="63" t="str">
        <f>VLOOKUP(ROUNDDOWN($B180,0),Games!B$5:E$41,2,0)</f>
        <v>Terraforming Mars</v>
      </c>
      <c r="J180" s="5" t="e">
        <f t="shared" si="54"/>
        <v>#N/A</v>
      </c>
      <c r="K180" s="5" t="e">
        <f t="shared" si="55"/>
        <v>#N/A</v>
      </c>
      <c r="L180" s="55" t="str">
        <f t="shared" si="52"/>
        <v>Terraforming Mars131</v>
      </c>
      <c r="M180" s="9">
        <f t="shared" si="53"/>
        <v>1</v>
      </c>
      <c r="N180" s="9" t="e">
        <f>VLOOKUP(VLOOKUP($B180,played,3,0),points,2+$D180,0)</f>
        <v>#N/A</v>
      </c>
      <c r="O180" s="9">
        <v>10</v>
      </c>
      <c r="P180" s="9">
        <v>1</v>
      </c>
      <c r="Q180" s="5" t="e">
        <f t="shared" si="59"/>
        <v>#N/A</v>
      </c>
      <c r="R180" s="5">
        <f t="shared" si="57"/>
        <v>1</v>
      </c>
      <c r="S180" s="9">
        <v>1</v>
      </c>
      <c r="T180" s="5" t="e">
        <f>IF(K175="Day",1,IF((C180+K180/10)=(C175+K175/10),0,1))</f>
        <v>#N/A</v>
      </c>
      <c r="U180" s="5">
        <f t="shared" si="58"/>
        <v>1</v>
      </c>
    </row>
    <row r="181" spans="1:21" ht="15.6" x14ac:dyDescent="0.3">
      <c r="A181" s="12" t="s">
        <v>209</v>
      </c>
      <c r="B181" s="2">
        <v>21.01</v>
      </c>
      <c r="C181" s="93" t="s">
        <v>592</v>
      </c>
      <c r="D181" s="2">
        <v>1</v>
      </c>
      <c r="E181" s="2"/>
      <c r="F181" s="41">
        <f t="shared" si="49"/>
        <v>4</v>
      </c>
      <c r="G181" s="41">
        <f t="shared" si="50"/>
        <v>4</v>
      </c>
      <c r="H181" s="4" t="str">
        <f t="shared" si="51"/>
        <v>Eric Wrobel</v>
      </c>
      <c r="I181" s="63" t="str">
        <f>VLOOKUP(ROUNDDOWN($B181,0),Games!B$5:E$41,2,0)</f>
        <v>Egizia</v>
      </c>
      <c r="J181" s="5">
        <f t="shared" si="54"/>
        <v>3</v>
      </c>
      <c r="K181" s="5" t="str">
        <f t="shared" si="55"/>
        <v>Sun</v>
      </c>
      <c r="L181" s="55" t="str">
        <f t="shared" si="52"/>
        <v>Egizia265</v>
      </c>
      <c r="M181" s="9">
        <f t="shared" si="53"/>
        <v>10</v>
      </c>
      <c r="N181" s="9"/>
      <c r="O181" s="9"/>
      <c r="P181" s="9"/>
      <c r="Q181" s="5"/>
      <c r="R181" s="5"/>
      <c r="S181" s="9"/>
      <c r="T181" s="5"/>
      <c r="U181" s="5"/>
    </row>
    <row r="182" spans="1:21" ht="15.6" x14ac:dyDescent="0.3">
      <c r="A182" s="12" t="s">
        <v>209</v>
      </c>
      <c r="B182" s="2">
        <v>21.01</v>
      </c>
      <c r="C182" s="93" t="s">
        <v>469</v>
      </c>
      <c r="D182" s="2">
        <v>2</v>
      </c>
      <c r="E182" s="2"/>
      <c r="F182" s="41">
        <f t="shared" si="49"/>
        <v>4</v>
      </c>
      <c r="G182" s="41">
        <f t="shared" si="50"/>
        <v>4</v>
      </c>
      <c r="H182" s="4" t="str">
        <f t="shared" si="51"/>
        <v>Eugene Yee</v>
      </c>
      <c r="I182" s="63" t="str">
        <f>VLOOKUP(ROUNDDOWN($B182,0),Games!B$5:E$41,2,0)</f>
        <v>Egizia</v>
      </c>
      <c r="J182" s="5">
        <f t="shared" si="54"/>
        <v>3</v>
      </c>
      <c r="K182" s="5" t="str">
        <f t="shared" si="55"/>
        <v>Sun</v>
      </c>
      <c r="L182" s="55" t="str">
        <f t="shared" si="52"/>
        <v>Egizia057</v>
      </c>
      <c r="M182" s="9">
        <f t="shared" si="53"/>
        <v>6</v>
      </c>
      <c r="N182" s="9"/>
      <c r="O182" s="9"/>
      <c r="P182" s="9"/>
      <c r="Q182" s="5"/>
      <c r="R182" s="5"/>
      <c r="S182" s="9"/>
      <c r="T182" s="5"/>
      <c r="U182" s="5"/>
    </row>
    <row r="183" spans="1:21" ht="15.6" x14ac:dyDescent="0.3">
      <c r="A183" s="12" t="s">
        <v>209</v>
      </c>
      <c r="B183" s="2">
        <v>21.01</v>
      </c>
      <c r="C183" s="93" t="s">
        <v>569</v>
      </c>
      <c r="D183" s="2">
        <v>3</v>
      </c>
      <c r="E183" s="2"/>
      <c r="F183" s="41">
        <f t="shared" si="49"/>
        <v>4</v>
      </c>
      <c r="G183" s="41">
        <f t="shared" si="50"/>
        <v>4</v>
      </c>
      <c r="H183" s="4" t="str">
        <f t="shared" si="51"/>
        <v>Aaron Blair</v>
      </c>
      <c r="I183" s="63" t="str">
        <f>VLOOKUP(ROUNDDOWN($B183,0),Games!B$5:E$41,2,0)</f>
        <v>Egizia</v>
      </c>
      <c r="J183" s="5">
        <f t="shared" si="54"/>
        <v>3</v>
      </c>
      <c r="K183" s="5" t="str">
        <f t="shared" si="55"/>
        <v>Sun</v>
      </c>
      <c r="L183" s="55" t="str">
        <f t="shared" si="52"/>
        <v>Egizia184</v>
      </c>
      <c r="M183" s="9">
        <f t="shared" si="53"/>
        <v>2</v>
      </c>
      <c r="N183" s="9"/>
      <c r="O183" s="9"/>
      <c r="P183" s="9"/>
      <c r="Q183" s="5"/>
      <c r="R183" s="5"/>
      <c r="S183" s="9"/>
      <c r="T183" s="5"/>
      <c r="U183" s="5"/>
    </row>
    <row r="184" spans="1:21" ht="15.6" x14ac:dyDescent="0.3">
      <c r="A184" s="12" t="s">
        <v>209</v>
      </c>
      <c r="B184" s="2">
        <v>21.01</v>
      </c>
      <c r="C184" s="93" t="s">
        <v>460</v>
      </c>
      <c r="D184" s="2">
        <v>4</v>
      </c>
      <c r="E184" s="2"/>
      <c r="F184" s="41">
        <f t="shared" si="49"/>
        <v>4</v>
      </c>
      <c r="G184" s="41">
        <f t="shared" si="50"/>
        <v>4</v>
      </c>
      <c r="H184" s="4" t="str">
        <f t="shared" si="51"/>
        <v>Ed Gilliland</v>
      </c>
      <c r="I184" s="63" t="str">
        <f>VLOOKUP(ROUNDDOWN($B184,0),Games!B$5:E$41,2,0)</f>
        <v>Egizia</v>
      </c>
      <c r="J184" s="5">
        <f t="shared" si="54"/>
        <v>3</v>
      </c>
      <c r="K184" s="5" t="str">
        <f t="shared" si="55"/>
        <v>Sun</v>
      </c>
      <c r="L184" s="55" t="str">
        <f t="shared" si="52"/>
        <v>Egizia048</v>
      </c>
      <c r="M184" s="9">
        <f t="shared" si="53"/>
        <v>1</v>
      </c>
      <c r="N184" s="9"/>
      <c r="O184" s="9"/>
      <c r="P184" s="9"/>
      <c r="Q184" s="5"/>
      <c r="R184" s="5"/>
      <c r="S184" s="9"/>
      <c r="T184" s="5"/>
      <c r="U184" s="5"/>
    </row>
    <row r="185" spans="1:21" ht="15.6" x14ac:dyDescent="0.3">
      <c r="A185" s="12" t="s">
        <v>209</v>
      </c>
      <c r="B185" s="2">
        <v>21.02</v>
      </c>
      <c r="C185" s="93" t="s">
        <v>575</v>
      </c>
      <c r="D185" s="2">
        <v>1</v>
      </c>
      <c r="E185" s="2"/>
      <c r="F185" s="41">
        <f t="shared" si="49"/>
        <v>3</v>
      </c>
      <c r="G185" s="41">
        <f t="shared" si="50"/>
        <v>3</v>
      </c>
      <c r="H185" s="4" t="str">
        <f t="shared" si="51"/>
        <v>John Downing</v>
      </c>
      <c r="I185" s="63" t="str">
        <f>VLOOKUP(ROUNDDOWN($B185,0),Games!B$5:E$41,2,0)</f>
        <v>Egizia</v>
      </c>
      <c r="J185" s="5">
        <f t="shared" si="54"/>
        <v>3</v>
      </c>
      <c r="K185" s="5" t="str">
        <f t="shared" si="55"/>
        <v>Sun</v>
      </c>
      <c r="L185" s="55" t="str">
        <f t="shared" si="52"/>
        <v>Egizia180</v>
      </c>
      <c r="M185" s="9">
        <f t="shared" si="53"/>
        <v>10</v>
      </c>
      <c r="N185" s="9"/>
      <c r="O185" s="9"/>
      <c r="P185" s="9"/>
      <c r="Q185" s="5"/>
      <c r="R185" s="5"/>
      <c r="S185" s="9"/>
      <c r="T185" s="5"/>
      <c r="U185" s="5"/>
    </row>
    <row r="186" spans="1:21" ht="15.6" x14ac:dyDescent="0.3">
      <c r="A186" s="12" t="s">
        <v>209</v>
      </c>
      <c r="B186" s="2">
        <v>21.02</v>
      </c>
      <c r="C186" s="93" t="s">
        <v>579</v>
      </c>
      <c r="D186" s="2">
        <v>2</v>
      </c>
      <c r="E186" s="2"/>
      <c r="F186" s="41">
        <f t="shared" si="49"/>
        <v>3</v>
      </c>
      <c r="G186" s="41">
        <f t="shared" si="50"/>
        <v>3</v>
      </c>
      <c r="H186" s="4" t="str">
        <f t="shared" si="51"/>
        <v>Keith Levy</v>
      </c>
      <c r="I186" s="63" t="str">
        <f>VLOOKUP(ROUNDDOWN($B186,0),Games!B$5:E$41,2,0)</f>
        <v>Egizia</v>
      </c>
      <c r="J186" s="5">
        <f t="shared" si="54"/>
        <v>3</v>
      </c>
      <c r="K186" s="5" t="str">
        <f t="shared" si="55"/>
        <v>Sun</v>
      </c>
      <c r="L186" s="55" t="str">
        <f t="shared" si="52"/>
        <v>Egizia174</v>
      </c>
      <c r="M186" s="9">
        <f t="shared" si="53"/>
        <v>6</v>
      </c>
      <c r="N186" s="9"/>
      <c r="O186" s="9"/>
      <c r="P186" s="9"/>
      <c r="Q186" s="5"/>
      <c r="R186" s="5"/>
      <c r="S186" s="9"/>
      <c r="T186" s="5"/>
      <c r="U186" s="5"/>
    </row>
    <row r="187" spans="1:21" ht="15.6" x14ac:dyDescent="0.3">
      <c r="A187" s="12" t="s">
        <v>209</v>
      </c>
      <c r="B187" s="2">
        <v>21.02</v>
      </c>
      <c r="C187" s="93" t="s">
        <v>538</v>
      </c>
      <c r="D187" s="2">
        <v>3</v>
      </c>
      <c r="E187" s="2"/>
      <c r="F187" s="41">
        <f t="shared" si="49"/>
        <v>3</v>
      </c>
      <c r="G187" s="41">
        <f t="shared" si="50"/>
        <v>3</v>
      </c>
      <c r="H187" s="4" t="str">
        <f t="shared" si="51"/>
        <v>Perrianne Lurie</v>
      </c>
      <c r="I187" s="63" t="str">
        <f>VLOOKUP(ROUNDDOWN($B187,0),Games!B$5:E$41,2,0)</f>
        <v>Egizia</v>
      </c>
      <c r="J187" s="5">
        <f t="shared" si="54"/>
        <v>3</v>
      </c>
      <c r="K187" s="5" t="str">
        <f t="shared" si="55"/>
        <v>Sun</v>
      </c>
      <c r="L187" s="55" t="str">
        <f t="shared" si="52"/>
        <v>Egizia126</v>
      </c>
      <c r="M187" s="9">
        <f t="shared" si="53"/>
        <v>1</v>
      </c>
      <c r="N187" s="9"/>
      <c r="O187" s="9"/>
      <c r="P187" s="9"/>
      <c r="Q187" s="5"/>
      <c r="R187" s="5"/>
      <c r="S187" s="9"/>
      <c r="T187" s="5"/>
      <c r="U187" s="5"/>
    </row>
    <row r="188" spans="1:21" ht="15.6" x14ac:dyDescent="0.3">
      <c r="A188" s="12" t="s">
        <v>209</v>
      </c>
      <c r="B188" s="2">
        <v>22.01</v>
      </c>
      <c r="C188" s="93" t="s">
        <v>447</v>
      </c>
      <c r="D188" s="2">
        <v>1</v>
      </c>
      <c r="E188" s="2"/>
      <c r="F188" s="41">
        <f t="shared" si="49"/>
        <v>3</v>
      </c>
      <c r="G188" s="41">
        <f t="shared" ref="G188:G219" si="60">F188</f>
        <v>3</v>
      </c>
      <c r="H188" s="4" t="str">
        <f t="shared" si="51"/>
        <v>Dana Crites</v>
      </c>
      <c r="I188" s="63" t="str">
        <f>VLOOKUP(ROUNDDOWN($B188,0),Games!B$5:E$41,2,0)</f>
        <v>Catan</v>
      </c>
      <c r="J188" s="5"/>
      <c r="K188" s="5"/>
      <c r="L188" s="55" t="str">
        <f t="shared" si="52"/>
        <v>Catan035</v>
      </c>
      <c r="M188" s="9">
        <f t="shared" si="53"/>
        <v>10</v>
      </c>
      <c r="N188" s="9"/>
      <c r="O188" s="9"/>
      <c r="P188" s="9"/>
      <c r="Q188" s="5"/>
      <c r="R188" s="5"/>
      <c r="S188" s="9"/>
      <c r="T188" s="5"/>
      <c r="U188" s="5"/>
    </row>
    <row r="189" spans="1:21" ht="15.6" x14ac:dyDescent="0.3">
      <c r="A189" s="12" t="s">
        <v>209</v>
      </c>
      <c r="B189" s="2">
        <v>22.01</v>
      </c>
      <c r="C189" s="93" t="s">
        <v>430</v>
      </c>
      <c r="D189" s="2">
        <v>2</v>
      </c>
      <c r="E189" s="2"/>
      <c r="F189" s="41">
        <f t="shared" si="49"/>
        <v>3</v>
      </c>
      <c r="G189" s="41">
        <f t="shared" si="60"/>
        <v>3</v>
      </c>
      <c r="H189" s="4" t="str">
        <f t="shared" si="51"/>
        <v>Bob Crites</v>
      </c>
      <c r="I189" s="63" t="str">
        <f>VLOOKUP(ROUNDDOWN($B189,0),Games!B$5:E$41,2,0)</f>
        <v>Catan</v>
      </c>
      <c r="J189" s="5"/>
      <c r="K189" s="5"/>
      <c r="L189" s="55" t="str">
        <f t="shared" si="52"/>
        <v>Catan018</v>
      </c>
      <c r="M189" s="9">
        <f t="shared" si="53"/>
        <v>6</v>
      </c>
      <c r="N189" s="9"/>
      <c r="O189" s="9"/>
      <c r="P189" s="9"/>
      <c r="Q189" s="5"/>
      <c r="R189" s="5"/>
      <c r="S189" s="9"/>
      <c r="T189" s="5"/>
      <c r="U189" s="5"/>
    </row>
    <row r="190" spans="1:21" ht="15.6" x14ac:dyDescent="0.3">
      <c r="A190" s="12" t="s">
        <v>209</v>
      </c>
      <c r="B190" s="2">
        <v>22.01</v>
      </c>
      <c r="C190" s="93" t="s">
        <v>501</v>
      </c>
      <c r="D190" s="2">
        <v>3</v>
      </c>
      <c r="E190" s="2"/>
      <c r="F190" s="41">
        <f t="shared" si="49"/>
        <v>3</v>
      </c>
      <c r="G190" s="41">
        <f t="shared" si="60"/>
        <v>3</v>
      </c>
      <c r="H190" s="4" t="str">
        <f t="shared" si="51"/>
        <v>Josh Drye</v>
      </c>
      <c r="I190" s="63" t="str">
        <f>VLOOKUP(ROUNDDOWN($B190,0),Games!B$5:E$41,2,0)</f>
        <v>Catan</v>
      </c>
      <c r="J190" s="5"/>
      <c r="K190" s="5"/>
      <c r="L190" s="55" t="str">
        <f t="shared" si="52"/>
        <v>Catan089</v>
      </c>
      <c r="M190" s="9">
        <f t="shared" si="53"/>
        <v>1</v>
      </c>
      <c r="N190" s="9"/>
      <c r="O190" s="9"/>
      <c r="P190" s="9"/>
      <c r="Q190" s="5"/>
      <c r="R190" s="5"/>
      <c r="S190" s="9"/>
      <c r="T190" s="5"/>
      <c r="U190" s="5"/>
    </row>
    <row r="191" spans="1:21" ht="15.6" x14ac:dyDescent="0.3">
      <c r="A191" s="12" t="s">
        <v>209</v>
      </c>
      <c r="B191" s="2">
        <v>22.02</v>
      </c>
      <c r="C191" s="93" t="s">
        <v>442</v>
      </c>
      <c r="D191" s="2">
        <v>1</v>
      </c>
      <c r="E191" s="2"/>
      <c r="F191" s="41">
        <f t="shared" si="49"/>
        <v>3</v>
      </c>
      <c r="G191" s="41">
        <f t="shared" si="60"/>
        <v>3</v>
      </c>
      <c r="H191" s="4" t="str">
        <f t="shared" si="51"/>
        <v>Christopher Yaure</v>
      </c>
      <c r="I191" s="63" t="str">
        <f>VLOOKUP(ROUNDDOWN($B191,0),Games!B$5:E$41,2,0)</f>
        <v>Catan</v>
      </c>
      <c r="J191" s="5"/>
      <c r="K191" s="5"/>
      <c r="L191" s="55" t="str">
        <f t="shared" si="52"/>
        <v>Catan030</v>
      </c>
      <c r="M191" s="9">
        <f t="shared" si="53"/>
        <v>10</v>
      </c>
      <c r="N191" s="9"/>
      <c r="O191" s="9"/>
      <c r="P191" s="9"/>
      <c r="Q191" s="5"/>
      <c r="R191" s="5"/>
      <c r="S191" s="9"/>
      <c r="T191" s="5"/>
      <c r="U191" s="5"/>
    </row>
    <row r="192" spans="1:21" ht="15.6" x14ac:dyDescent="0.3">
      <c r="A192" s="12" t="s">
        <v>209</v>
      </c>
      <c r="B192" s="2">
        <v>22.02</v>
      </c>
      <c r="C192" s="93" t="s">
        <v>549</v>
      </c>
      <c r="D192" s="2">
        <v>2</v>
      </c>
      <c r="E192" s="2" t="s">
        <v>613</v>
      </c>
      <c r="F192" s="41">
        <f t="shared" si="49"/>
        <v>3</v>
      </c>
      <c r="G192" s="41">
        <v>323</v>
      </c>
      <c r="H192" s="4" t="str">
        <f t="shared" si="51"/>
        <v>Robin Yaure</v>
      </c>
      <c r="I192" s="63" t="str">
        <f>VLOOKUP(ROUNDDOWN($B192,0),Games!B$5:E$41,2,0)</f>
        <v>Catan</v>
      </c>
      <c r="J192" s="5"/>
      <c r="K192" s="5"/>
      <c r="L192" s="55" t="str">
        <f t="shared" si="52"/>
        <v>Catan137</v>
      </c>
      <c r="M192" s="9">
        <f t="shared" si="53"/>
        <v>4</v>
      </c>
      <c r="N192" s="9"/>
      <c r="O192" s="9"/>
      <c r="P192" s="9"/>
      <c r="Q192" s="5"/>
      <c r="R192" s="5"/>
      <c r="S192" s="9"/>
      <c r="T192" s="5"/>
      <c r="U192" s="5"/>
    </row>
    <row r="193" spans="1:21" ht="15.6" x14ac:dyDescent="0.3">
      <c r="A193" s="12" t="s">
        <v>209</v>
      </c>
      <c r="B193" s="2">
        <v>22.02</v>
      </c>
      <c r="C193" s="93" t="s">
        <v>611</v>
      </c>
      <c r="D193" s="2">
        <v>2</v>
      </c>
      <c r="E193" s="2" t="s">
        <v>613</v>
      </c>
      <c r="F193" s="41">
        <f t="shared" si="49"/>
        <v>3</v>
      </c>
      <c r="G193" s="41">
        <v>323</v>
      </c>
      <c r="H193" s="4" t="str">
        <f t="shared" si="51"/>
        <v>Andrew Kindred</v>
      </c>
      <c r="I193" s="63" t="str">
        <f>VLOOKUP(ROUNDDOWN($B193,0),Games!B$5:E$41,2,0)</f>
        <v>Catan</v>
      </c>
      <c r="J193" s="5"/>
      <c r="K193" s="5"/>
      <c r="L193" s="55" t="str">
        <f t="shared" si="52"/>
        <v>Catan287</v>
      </c>
      <c r="M193" s="9">
        <f t="shared" si="53"/>
        <v>4</v>
      </c>
      <c r="N193" s="9"/>
      <c r="O193" s="9"/>
      <c r="P193" s="9"/>
      <c r="Q193" s="5"/>
      <c r="R193" s="5"/>
      <c r="S193" s="9"/>
      <c r="T193" s="5"/>
      <c r="U193" s="5"/>
    </row>
    <row r="194" spans="1:21" ht="15.6" x14ac:dyDescent="0.3">
      <c r="A194" s="12" t="s">
        <v>209</v>
      </c>
      <c r="B194" s="2">
        <v>23.01</v>
      </c>
      <c r="C194" s="93" t="s">
        <v>587</v>
      </c>
      <c r="D194" s="2">
        <v>1</v>
      </c>
      <c r="E194" s="2"/>
      <c r="F194" s="41">
        <f t="shared" si="49"/>
        <v>5</v>
      </c>
      <c r="G194" s="41">
        <f t="shared" ref="G194:G237" si="61">F194</f>
        <v>5</v>
      </c>
      <c r="H194" s="4" t="str">
        <f t="shared" si="51"/>
        <v>Johnathan Towne</v>
      </c>
      <c r="I194" s="63" t="str">
        <f>VLOOKUP(ROUNDDOWN($B194,0),Games!B$5:E$41,2,0)</f>
        <v xml:space="preserve">Concordia </v>
      </c>
      <c r="J194" s="5">
        <f t="shared" ref="J194:J240" si="62">VLOOKUP($B194,played,2,0)</f>
        <v>3</v>
      </c>
      <c r="K194" s="5" t="str">
        <f t="shared" ref="K194:K240" si="63">VLOOKUP($B194,played,5,0)</f>
        <v>Sun</v>
      </c>
      <c r="L194" s="55" t="str">
        <f t="shared" si="52"/>
        <v>Concordia 232</v>
      </c>
      <c r="M194" s="9">
        <f t="shared" si="53"/>
        <v>10</v>
      </c>
      <c r="N194" s="9">
        <f>VLOOKUP(VLOOKUP($B194,played,3,0),points,2+$D194,0)</f>
        <v>10</v>
      </c>
      <c r="O194" s="9">
        <v>10</v>
      </c>
      <c r="P194" s="9">
        <v>1</v>
      </c>
      <c r="Q194" s="5">
        <f>IF(K193="Day",1,IF((C194+INT(B194)/100)=(C193+INT(B193)/100),0,1))</f>
        <v>1</v>
      </c>
      <c r="R194" s="5">
        <f t="shared" ref="R194:R207" si="64">M194*P194</f>
        <v>10</v>
      </c>
      <c r="S194" s="9">
        <v>1</v>
      </c>
      <c r="T194" s="5" t="e">
        <f>IF(#REF!="Day",1,IF((C194+K194/10)=(#REF!+#REF!/10),0,1))</f>
        <v>#REF!</v>
      </c>
      <c r="U194" s="5">
        <f t="shared" ref="U194:U207" si="65">R194*S194</f>
        <v>10</v>
      </c>
    </row>
    <row r="195" spans="1:21" ht="15.6" x14ac:dyDescent="0.3">
      <c r="A195" s="12" t="s">
        <v>209</v>
      </c>
      <c r="B195" s="2">
        <v>23.01</v>
      </c>
      <c r="C195" s="93" t="s">
        <v>547</v>
      </c>
      <c r="D195" s="2">
        <v>2</v>
      </c>
      <c r="E195" s="2"/>
      <c r="F195" s="41">
        <f t="shared" si="49"/>
        <v>5</v>
      </c>
      <c r="G195" s="41">
        <f t="shared" si="61"/>
        <v>5</v>
      </c>
      <c r="H195" s="4" t="str">
        <f t="shared" si="51"/>
        <v>Richard Irving</v>
      </c>
      <c r="I195" s="63" t="str">
        <f>VLOOKUP(ROUNDDOWN($B195,0),Games!B$5:E$41,2,0)</f>
        <v xml:space="preserve">Concordia </v>
      </c>
      <c r="J195" s="5">
        <f t="shared" si="62"/>
        <v>3</v>
      </c>
      <c r="K195" s="5" t="str">
        <f t="shared" si="63"/>
        <v>Sun</v>
      </c>
      <c r="L195" s="55" t="str">
        <f t="shared" si="52"/>
        <v>Concordia 135</v>
      </c>
      <c r="M195" s="9">
        <f t="shared" si="53"/>
        <v>6</v>
      </c>
      <c r="N195" s="9">
        <f>VLOOKUP(VLOOKUP($B195,played,3,0),points,2+$D195,0)</f>
        <v>6</v>
      </c>
      <c r="O195" s="9">
        <v>1</v>
      </c>
      <c r="P195" s="9">
        <v>1</v>
      </c>
      <c r="Q195" s="5">
        <f>IF(K194="Day",1,IF((C195+INT(B195)/100)=(C194+INT(B194)/100),0,1))</f>
        <v>1</v>
      </c>
      <c r="R195" s="5">
        <f t="shared" si="64"/>
        <v>6</v>
      </c>
      <c r="S195" s="9">
        <v>1</v>
      </c>
      <c r="T195" s="5" t="e">
        <f>IF(K177="Day",1,IF((C195+K195/10)=(C177+K177/10),0,1))</f>
        <v>#N/A</v>
      </c>
      <c r="U195" s="5">
        <f t="shared" si="65"/>
        <v>6</v>
      </c>
    </row>
    <row r="196" spans="1:21" ht="15.6" x14ac:dyDescent="0.3">
      <c r="A196" s="12" t="s">
        <v>209</v>
      </c>
      <c r="B196" s="2">
        <v>23.01</v>
      </c>
      <c r="C196" s="93" t="s">
        <v>439</v>
      </c>
      <c r="D196" s="2">
        <v>3</v>
      </c>
      <c r="E196" s="12"/>
      <c r="F196" s="41">
        <f t="shared" si="49"/>
        <v>5</v>
      </c>
      <c r="G196" s="41">
        <f t="shared" si="61"/>
        <v>5</v>
      </c>
      <c r="H196" s="4" t="str">
        <f t="shared" si="51"/>
        <v>Chris Wildes</v>
      </c>
      <c r="I196" s="63" t="str">
        <f>VLOOKUP(ROUNDDOWN($B196,0),Games!B$5:E$41,2,0)</f>
        <v xml:space="preserve">Concordia </v>
      </c>
      <c r="J196" s="5">
        <f t="shared" si="62"/>
        <v>3</v>
      </c>
      <c r="K196" s="5" t="str">
        <f t="shared" si="63"/>
        <v>Sun</v>
      </c>
      <c r="L196" s="55" t="str">
        <f t="shared" si="52"/>
        <v>Concordia 027</v>
      </c>
      <c r="M196" s="9">
        <f t="shared" si="53"/>
        <v>3</v>
      </c>
      <c r="N196" s="9">
        <f>VLOOKUP(VLOOKUP($B196,played,3,0),points,2+E196,0)</f>
        <v>17</v>
      </c>
      <c r="O196" s="9">
        <v>1</v>
      </c>
      <c r="P196" s="9">
        <v>1</v>
      </c>
      <c r="Q196" s="5">
        <f>IF(K195="Day",1,IF((C196+INT(B196)/100)=(C195+INT(B195)/100),0,1))</f>
        <v>1</v>
      </c>
      <c r="R196" s="5">
        <f t="shared" si="64"/>
        <v>3</v>
      </c>
      <c r="S196" s="9">
        <v>1</v>
      </c>
      <c r="T196" s="5" t="e">
        <f>IF(K178="Day",1,IF((C196+K196/10)=(C178+K178/10),0,1))</f>
        <v>#N/A</v>
      </c>
      <c r="U196" s="5">
        <f t="shared" si="65"/>
        <v>3</v>
      </c>
    </row>
    <row r="197" spans="1:21" ht="15.6" x14ac:dyDescent="0.3">
      <c r="A197" s="12" t="s">
        <v>209</v>
      </c>
      <c r="B197" s="2">
        <v>23.01</v>
      </c>
      <c r="C197" s="93" t="s">
        <v>518</v>
      </c>
      <c r="D197" s="2">
        <v>4</v>
      </c>
      <c r="E197" s="2"/>
      <c r="F197" s="41">
        <f t="shared" si="49"/>
        <v>5</v>
      </c>
      <c r="G197" s="41">
        <f t="shared" si="61"/>
        <v>5</v>
      </c>
      <c r="H197" s="4" t="str">
        <f t="shared" si="51"/>
        <v>Marcy Morelli</v>
      </c>
      <c r="I197" s="63" t="str">
        <f>VLOOKUP(ROUNDDOWN($B197,0),Games!B$5:E$41,2,0)</f>
        <v xml:space="preserve">Concordia </v>
      </c>
      <c r="J197" s="5">
        <f t="shared" si="62"/>
        <v>3</v>
      </c>
      <c r="K197" s="5" t="str">
        <f t="shared" si="63"/>
        <v>Sun</v>
      </c>
      <c r="L197" s="55" t="str">
        <f t="shared" si="52"/>
        <v>Concordia 106</v>
      </c>
      <c r="M197" s="9">
        <f t="shared" si="53"/>
        <v>2</v>
      </c>
      <c r="N197" s="9">
        <v>0</v>
      </c>
      <c r="O197" s="9">
        <v>0</v>
      </c>
      <c r="P197" s="9">
        <v>1</v>
      </c>
      <c r="Q197" s="5">
        <f>IF(K183="Day",1,IF((C197+INT(B197)/100)=(C183+INT(B183)/100),0,1))</f>
        <v>1</v>
      </c>
      <c r="R197" s="5">
        <f t="shared" si="64"/>
        <v>2</v>
      </c>
      <c r="S197" s="9">
        <v>14</v>
      </c>
      <c r="T197" s="5" t="e">
        <f>IF(K179="Day",1,IF((C197+K197/10)=(C179+K179/10),0,1))</f>
        <v>#N/A</v>
      </c>
      <c r="U197" s="5">
        <f t="shared" si="65"/>
        <v>28</v>
      </c>
    </row>
    <row r="198" spans="1:21" ht="15.6" x14ac:dyDescent="0.3">
      <c r="A198" s="12" t="s">
        <v>209</v>
      </c>
      <c r="B198" s="2">
        <v>23.01</v>
      </c>
      <c r="C198" s="93" t="s">
        <v>448</v>
      </c>
      <c r="D198" s="2">
        <v>5</v>
      </c>
      <c r="E198" s="2"/>
      <c r="F198" s="41">
        <f t="shared" si="49"/>
        <v>5</v>
      </c>
      <c r="G198" s="41">
        <f t="shared" si="61"/>
        <v>5</v>
      </c>
      <c r="H198" s="4" t="str">
        <f t="shared" si="51"/>
        <v>Daniel Beeson</v>
      </c>
      <c r="I198" s="63" t="str">
        <f>VLOOKUP(ROUNDDOWN($B198,0),Games!B$5:E$41,2,0)</f>
        <v xml:space="preserve">Concordia </v>
      </c>
      <c r="J198" s="5">
        <f t="shared" si="62"/>
        <v>3</v>
      </c>
      <c r="K198" s="5" t="str">
        <f t="shared" si="63"/>
        <v>Sun</v>
      </c>
      <c r="L198" s="55" t="str">
        <f t="shared" si="52"/>
        <v>Concordia 036</v>
      </c>
      <c r="M198" s="9">
        <f t="shared" si="53"/>
        <v>1</v>
      </c>
      <c r="N198" s="9">
        <v>0</v>
      </c>
      <c r="O198" s="9">
        <v>0</v>
      </c>
      <c r="P198" s="9">
        <v>1</v>
      </c>
      <c r="Q198" s="5">
        <f t="shared" ref="Q198:Q206" si="66">IF(K197="Day",1,IF((C198+INT(B198)/100)=(C197+INT(B197)/100),0,1))</f>
        <v>1</v>
      </c>
      <c r="R198" s="5">
        <f t="shared" si="64"/>
        <v>1</v>
      </c>
      <c r="S198" s="9">
        <v>6</v>
      </c>
      <c r="T198" s="5" t="e">
        <f>IF(K180="Day",1,IF((C198+K198/10)=(C180+K180/10),0,1))</f>
        <v>#N/A</v>
      </c>
      <c r="U198" s="5">
        <f t="shared" si="65"/>
        <v>6</v>
      </c>
    </row>
    <row r="199" spans="1:21" ht="15.6" x14ac:dyDescent="0.3">
      <c r="A199" s="12" t="s">
        <v>209</v>
      </c>
      <c r="B199" s="2">
        <v>24.01</v>
      </c>
      <c r="C199" s="93" t="s">
        <v>547</v>
      </c>
      <c r="D199" s="2">
        <v>1</v>
      </c>
      <c r="E199" s="2"/>
      <c r="F199" s="41">
        <f t="shared" si="49"/>
        <v>4</v>
      </c>
      <c r="G199" s="41">
        <f t="shared" si="61"/>
        <v>4</v>
      </c>
      <c r="H199" s="4" t="str">
        <f t="shared" si="51"/>
        <v>Richard Irving</v>
      </c>
      <c r="I199" s="63" t="str">
        <f>VLOOKUP(ROUNDDOWN($B199,0),Games!B$5:E$41,2,0)</f>
        <v xml:space="preserve">Thurn &amp; Taxis </v>
      </c>
      <c r="J199" s="5" t="e">
        <f t="shared" si="62"/>
        <v>#N/A</v>
      </c>
      <c r="K199" s="5" t="e">
        <f t="shared" si="63"/>
        <v>#N/A</v>
      </c>
      <c r="L199" s="55" t="str">
        <f t="shared" si="52"/>
        <v>Thurn &amp; Taxis 135</v>
      </c>
      <c r="M199" s="9">
        <f t="shared" si="53"/>
        <v>10</v>
      </c>
      <c r="N199" s="9" t="e">
        <f>VLOOKUP(VLOOKUP($B199,played,3,0),points,2+$D199,0)</f>
        <v>#N/A</v>
      </c>
      <c r="O199" s="9">
        <v>10</v>
      </c>
      <c r="P199" s="9">
        <v>1</v>
      </c>
      <c r="Q199" s="5">
        <f t="shared" si="66"/>
        <v>1</v>
      </c>
      <c r="R199" s="5">
        <f t="shared" si="64"/>
        <v>10</v>
      </c>
      <c r="S199" s="9">
        <v>1</v>
      </c>
      <c r="T199" s="5" t="e">
        <f t="shared" ref="T199:T206" si="67">IF(K194="Day",1,IF((C199+K199/10)=(C194+K194/10),0,1))</f>
        <v>#N/A</v>
      </c>
      <c r="U199" s="5">
        <f t="shared" si="65"/>
        <v>10</v>
      </c>
    </row>
    <row r="200" spans="1:21" ht="15.6" x14ac:dyDescent="0.3">
      <c r="A200" s="12" t="s">
        <v>209</v>
      </c>
      <c r="B200" s="2">
        <v>24.01</v>
      </c>
      <c r="C200" s="93" t="s">
        <v>432</v>
      </c>
      <c r="D200" s="2">
        <v>2</v>
      </c>
      <c r="E200" s="2"/>
      <c r="F200" s="41">
        <f t="shared" si="49"/>
        <v>4</v>
      </c>
      <c r="G200" s="41">
        <f t="shared" si="61"/>
        <v>4</v>
      </c>
      <c r="H200" s="4" t="str">
        <f t="shared" si="51"/>
        <v>Brian Henderson</v>
      </c>
      <c r="I200" s="63" t="str">
        <f>VLOOKUP(ROUNDDOWN($B200,0),Games!B$5:E$41,2,0)</f>
        <v xml:space="preserve">Thurn &amp; Taxis </v>
      </c>
      <c r="J200" s="5" t="e">
        <f t="shared" si="62"/>
        <v>#N/A</v>
      </c>
      <c r="K200" s="5" t="e">
        <f t="shared" si="63"/>
        <v>#N/A</v>
      </c>
      <c r="L200" s="55" t="str">
        <f t="shared" si="52"/>
        <v>Thurn &amp; Taxis 020</v>
      </c>
      <c r="M200" s="9">
        <f t="shared" si="53"/>
        <v>6</v>
      </c>
      <c r="N200" s="9" t="e">
        <f>VLOOKUP(VLOOKUP($B200,played,3,0),points,2+$D200,0)</f>
        <v>#N/A</v>
      </c>
      <c r="O200" s="9">
        <v>6</v>
      </c>
      <c r="P200" s="9">
        <v>1</v>
      </c>
      <c r="Q200" s="5" t="e">
        <f t="shared" si="66"/>
        <v>#N/A</v>
      </c>
      <c r="R200" s="5">
        <f t="shared" si="64"/>
        <v>6</v>
      </c>
      <c r="S200" s="9">
        <v>1</v>
      </c>
      <c r="T200" s="5" t="e">
        <f t="shared" si="67"/>
        <v>#N/A</v>
      </c>
      <c r="U200" s="5">
        <f t="shared" si="65"/>
        <v>6</v>
      </c>
    </row>
    <row r="201" spans="1:21" ht="15.6" x14ac:dyDescent="0.3">
      <c r="A201" s="12" t="s">
        <v>209</v>
      </c>
      <c r="B201" s="2">
        <v>24.01</v>
      </c>
      <c r="C201" s="93" t="s">
        <v>616</v>
      </c>
      <c r="D201" s="2">
        <v>3</v>
      </c>
      <c r="E201" s="2"/>
      <c r="F201" s="41">
        <f t="shared" si="49"/>
        <v>4</v>
      </c>
      <c r="G201" s="41">
        <f t="shared" si="61"/>
        <v>4</v>
      </c>
      <c r="H201" s="4" t="str">
        <f t="shared" si="51"/>
        <v>Matt Murbach</v>
      </c>
      <c r="I201" s="63" t="str">
        <f>VLOOKUP(ROUNDDOWN($B201,0),Games!B$5:E$41,2,0)</f>
        <v xml:space="preserve">Thurn &amp; Taxis </v>
      </c>
      <c r="J201" s="5" t="e">
        <f t="shared" si="62"/>
        <v>#N/A</v>
      </c>
      <c r="K201" s="5" t="e">
        <f t="shared" si="63"/>
        <v>#N/A</v>
      </c>
      <c r="L201" s="55" t="str">
        <f t="shared" si="52"/>
        <v>Thurn &amp; Taxis 296</v>
      </c>
      <c r="M201" s="9">
        <f t="shared" si="53"/>
        <v>2</v>
      </c>
      <c r="N201" s="9" t="e">
        <f>VLOOKUP(VLOOKUP($B201,played,3,0),points,2+$D201,0)</f>
        <v>#N/A</v>
      </c>
      <c r="O201" s="9">
        <v>6</v>
      </c>
      <c r="P201" s="9">
        <v>1</v>
      </c>
      <c r="Q201" s="5" t="e">
        <f t="shared" si="66"/>
        <v>#N/A</v>
      </c>
      <c r="R201" s="5">
        <f t="shared" si="64"/>
        <v>2</v>
      </c>
      <c r="S201" s="9">
        <v>1</v>
      </c>
      <c r="T201" s="5" t="e">
        <f t="shared" si="67"/>
        <v>#N/A</v>
      </c>
      <c r="U201" s="5">
        <f t="shared" si="65"/>
        <v>2</v>
      </c>
    </row>
    <row r="202" spans="1:21" ht="15.6" x14ac:dyDescent="0.3">
      <c r="A202" s="12" t="s">
        <v>209</v>
      </c>
      <c r="B202" s="2">
        <v>24.01</v>
      </c>
      <c r="C202" s="93" t="s">
        <v>577</v>
      </c>
      <c r="D202" s="2">
        <v>4</v>
      </c>
      <c r="E202" s="2"/>
      <c r="F202" s="41">
        <f t="shared" si="49"/>
        <v>4</v>
      </c>
      <c r="G202" s="41">
        <f t="shared" si="61"/>
        <v>4</v>
      </c>
      <c r="H202" s="4" t="str">
        <f t="shared" si="51"/>
        <v>Lee Mewshaw</v>
      </c>
      <c r="I202" s="63" t="str">
        <f>VLOOKUP(ROUNDDOWN($B202,0),Games!B$5:E$41,2,0)</f>
        <v xml:space="preserve">Thurn &amp; Taxis </v>
      </c>
      <c r="J202" s="5" t="e">
        <f t="shared" si="62"/>
        <v>#N/A</v>
      </c>
      <c r="K202" s="5" t="e">
        <f t="shared" si="63"/>
        <v>#N/A</v>
      </c>
      <c r="L202" s="55" t="str">
        <f t="shared" si="52"/>
        <v>Thurn &amp; Taxis 165</v>
      </c>
      <c r="M202" s="9">
        <f t="shared" si="53"/>
        <v>1</v>
      </c>
      <c r="N202" s="9">
        <v>0</v>
      </c>
      <c r="O202" s="9">
        <v>0</v>
      </c>
      <c r="P202" s="9">
        <v>1</v>
      </c>
      <c r="Q202" s="5" t="e">
        <f t="shared" si="66"/>
        <v>#N/A</v>
      </c>
      <c r="R202" s="5">
        <f t="shared" si="64"/>
        <v>1</v>
      </c>
      <c r="S202" s="9">
        <v>10</v>
      </c>
      <c r="T202" s="5" t="e">
        <f t="shared" si="67"/>
        <v>#N/A</v>
      </c>
      <c r="U202" s="5">
        <f t="shared" si="65"/>
        <v>10</v>
      </c>
    </row>
    <row r="203" spans="1:21" ht="15.6" x14ac:dyDescent="0.3">
      <c r="A203" s="12" t="s">
        <v>209</v>
      </c>
      <c r="B203" s="2">
        <v>24.02</v>
      </c>
      <c r="C203" s="93" t="s">
        <v>587</v>
      </c>
      <c r="D203" s="2">
        <v>1</v>
      </c>
      <c r="E203" s="2"/>
      <c r="F203" s="41">
        <f t="shared" si="49"/>
        <v>4</v>
      </c>
      <c r="G203" s="41">
        <f t="shared" si="61"/>
        <v>4</v>
      </c>
      <c r="H203" s="4" t="str">
        <f t="shared" si="51"/>
        <v>Johnathan Towne</v>
      </c>
      <c r="I203" s="63" t="str">
        <f>VLOOKUP(ROUNDDOWN($B203,0),Games!B$5:E$41,2,0)</f>
        <v xml:space="preserve">Thurn &amp; Taxis </v>
      </c>
      <c r="J203" s="5" t="e">
        <f t="shared" si="62"/>
        <v>#N/A</v>
      </c>
      <c r="K203" s="5" t="e">
        <f t="shared" si="63"/>
        <v>#N/A</v>
      </c>
      <c r="L203" s="55" t="str">
        <f t="shared" si="52"/>
        <v>Thurn &amp; Taxis 232</v>
      </c>
      <c r="M203" s="9">
        <f t="shared" si="53"/>
        <v>10</v>
      </c>
      <c r="N203" s="9" t="e">
        <f>VLOOKUP(VLOOKUP($B203,played,3,0),points,2+E203,0)</f>
        <v>#N/A</v>
      </c>
      <c r="O203" s="9">
        <v>6</v>
      </c>
      <c r="P203" s="9">
        <v>1</v>
      </c>
      <c r="Q203" s="5" t="e">
        <f t="shared" si="66"/>
        <v>#N/A</v>
      </c>
      <c r="R203" s="5">
        <f t="shared" si="64"/>
        <v>10</v>
      </c>
      <c r="S203" s="9">
        <v>1</v>
      </c>
      <c r="T203" s="5" t="e">
        <f t="shared" si="67"/>
        <v>#N/A</v>
      </c>
      <c r="U203" s="5">
        <f t="shared" si="65"/>
        <v>10</v>
      </c>
    </row>
    <row r="204" spans="1:21" ht="15.6" x14ac:dyDescent="0.3">
      <c r="A204" s="12" t="s">
        <v>209</v>
      </c>
      <c r="B204" s="2">
        <v>24.02</v>
      </c>
      <c r="C204" s="93" t="s">
        <v>439</v>
      </c>
      <c r="D204" s="2">
        <v>2</v>
      </c>
      <c r="E204" s="2"/>
      <c r="F204" s="41">
        <f t="shared" si="49"/>
        <v>4</v>
      </c>
      <c r="G204" s="41">
        <f t="shared" si="61"/>
        <v>4</v>
      </c>
      <c r="H204" s="4" t="str">
        <f t="shared" si="51"/>
        <v>Chris Wildes</v>
      </c>
      <c r="I204" s="63" t="str">
        <f>VLOOKUP(ROUNDDOWN($B204,0),Games!B$5:E$41,2,0)</f>
        <v xml:space="preserve">Thurn &amp; Taxis </v>
      </c>
      <c r="J204" s="5" t="e">
        <f t="shared" si="62"/>
        <v>#N/A</v>
      </c>
      <c r="K204" s="5" t="e">
        <f t="shared" si="63"/>
        <v>#N/A</v>
      </c>
      <c r="L204" s="55" t="str">
        <f t="shared" si="52"/>
        <v>Thurn &amp; Taxis 027</v>
      </c>
      <c r="M204" s="9">
        <f t="shared" si="53"/>
        <v>6</v>
      </c>
      <c r="N204" s="9" t="e">
        <f>VLOOKUP(VLOOKUP($B204,played,3,0),points,2+$D204,0)</f>
        <v>#N/A</v>
      </c>
      <c r="O204" s="9">
        <v>2</v>
      </c>
      <c r="P204" s="9">
        <v>1</v>
      </c>
      <c r="Q204" s="5" t="e">
        <f t="shared" si="66"/>
        <v>#N/A</v>
      </c>
      <c r="R204" s="5">
        <f t="shared" si="64"/>
        <v>6</v>
      </c>
      <c r="S204" s="9">
        <v>1</v>
      </c>
      <c r="T204" s="5" t="e">
        <f t="shared" si="67"/>
        <v>#N/A</v>
      </c>
      <c r="U204" s="5">
        <f t="shared" si="65"/>
        <v>6</v>
      </c>
    </row>
    <row r="205" spans="1:21" ht="15.6" x14ac:dyDescent="0.3">
      <c r="A205" s="12" t="s">
        <v>209</v>
      </c>
      <c r="B205" s="2">
        <v>24.02</v>
      </c>
      <c r="C205" s="93" t="s">
        <v>581</v>
      </c>
      <c r="D205" s="2">
        <v>3</v>
      </c>
      <c r="E205" s="2"/>
      <c r="F205" s="41">
        <f t="shared" si="49"/>
        <v>4</v>
      </c>
      <c r="G205" s="41">
        <f t="shared" si="61"/>
        <v>4</v>
      </c>
      <c r="H205" s="4" t="str">
        <f t="shared" si="51"/>
        <v>John Mewshaw</v>
      </c>
      <c r="I205" s="63" t="str">
        <f>VLOOKUP(ROUNDDOWN($B205,0),Games!B$5:E$41,2,0)</f>
        <v xml:space="preserve">Thurn &amp; Taxis </v>
      </c>
      <c r="J205" s="5" t="e">
        <f t="shared" si="62"/>
        <v>#N/A</v>
      </c>
      <c r="K205" s="5" t="e">
        <f t="shared" si="63"/>
        <v>#N/A</v>
      </c>
      <c r="L205" s="55" t="str">
        <f t="shared" si="52"/>
        <v>Thurn &amp; Taxis 233</v>
      </c>
      <c r="M205" s="9">
        <f t="shared" si="53"/>
        <v>2</v>
      </c>
      <c r="N205" s="9" t="e">
        <f>VLOOKUP(VLOOKUP($B205,played,3,0),points,2+$D205,0)</f>
        <v>#N/A</v>
      </c>
      <c r="O205" s="9">
        <v>10</v>
      </c>
      <c r="P205" s="9">
        <v>1</v>
      </c>
      <c r="Q205" s="5" t="e">
        <f t="shared" si="66"/>
        <v>#N/A</v>
      </c>
      <c r="R205" s="5">
        <f t="shared" si="64"/>
        <v>2</v>
      </c>
      <c r="S205" s="9">
        <v>1</v>
      </c>
      <c r="T205" s="5" t="e">
        <f t="shared" si="67"/>
        <v>#N/A</v>
      </c>
      <c r="U205" s="5">
        <f t="shared" si="65"/>
        <v>2</v>
      </c>
    </row>
    <row r="206" spans="1:21" ht="15.6" x14ac:dyDescent="0.3">
      <c r="A206" s="12" t="s">
        <v>209</v>
      </c>
      <c r="B206" s="2">
        <v>24.02</v>
      </c>
      <c r="C206" s="93" t="s">
        <v>538</v>
      </c>
      <c r="D206" s="2">
        <v>4</v>
      </c>
      <c r="E206" s="2"/>
      <c r="F206" s="41">
        <f t="shared" si="49"/>
        <v>4</v>
      </c>
      <c r="G206" s="41">
        <f t="shared" si="61"/>
        <v>4</v>
      </c>
      <c r="H206" s="4" t="str">
        <f t="shared" si="51"/>
        <v>Perrianne Lurie</v>
      </c>
      <c r="I206" s="63" t="str">
        <f>VLOOKUP(ROUNDDOWN($B206,0),Games!B$5:E$41,2,0)</f>
        <v xml:space="preserve">Thurn &amp; Taxis </v>
      </c>
      <c r="J206" s="5" t="e">
        <f t="shared" si="62"/>
        <v>#N/A</v>
      </c>
      <c r="K206" s="5" t="e">
        <f t="shared" si="63"/>
        <v>#N/A</v>
      </c>
      <c r="L206" s="55" t="str">
        <f t="shared" si="52"/>
        <v>Thurn &amp; Taxis 126</v>
      </c>
      <c r="M206" s="9">
        <f t="shared" si="53"/>
        <v>1</v>
      </c>
      <c r="N206" s="9" t="e">
        <f>VLOOKUP(VLOOKUP($B206,played,3,0),points,2+$D206,0)</f>
        <v>#N/A</v>
      </c>
      <c r="O206" s="9">
        <v>10</v>
      </c>
      <c r="P206" s="9">
        <v>1</v>
      </c>
      <c r="Q206" s="5" t="e">
        <f t="shared" si="66"/>
        <v>#N/A</v>
      </c>
      <c r="R206" s="5">
        <f t="shared" si="64"/>
        <v>1</v>
      </c>
      <c r="S206" s="9">
        <v>1</v>
      </c>
      <c r="T206" s="5" t="e">
        <f t="shared" si="67"/>
        <v>#N/A</v>
      </c>
      <c r="U206" s="5">
        <f t="shared" si="65"/>
        <v>1</v>
      </c>
    </row>
    <row r="207" spans="1:21" ht="15.6" x14ac:dyDescent="0.3">
      <c r="A207" s="12" t="s">
        <v>209</v>
      </c>
      <c r="B207" s="2">
        <v>24.03</v>
      </c>
      <c r="C207" s="93" t="s">
        <v>460</v>
      </c>
      <c r="D207" s="2">
        <v>1</v>
      </c>
      <c r="E207" s="2"/>
      <c r="F207" s="41">
        <f t="shared" si="49"/>
        <v>4</v>
      </c>
      <c r="G207" s="41">
        <f t="shared" si="61"/>
        <v>4</v>
      </c>
      <c r="H207" s="4" t="str">
        <f t="shared" si="51"/>
        <v>Ed Gilliland</v>
      </c>
      <c r="I207" s="63" t="str">
        <f>VLOOKUP(ROUNDDOWN($B207,0),Games!B$5:E$41,2,0)</f>
        <v xml:space="preserve">Thurn &amp; Taxis </v>
      </c>
      <c r="J207" s="5" t="e">
        <f t="shared" si="62"/>
        <v>#N/A</v>
      </c>
      <c r="K207" s="5" t="e">
        <f t="shared" si="63"/>
        <v>#N/A</v>
      </c>
      <c r="L207" s="55" t="str">
        <f t="shared" si="52"/>
        <v>Thurn &amp; Taxis 048</v>
      </c>
      <c r="M207" s="9">
        <f t="shared" si="53"/>
        <v>10</v>
      </c>
      <c r="N207" s="9">
        <v>0</v>
      </c>
      <c r="O207" s="9">
        <v>0</v>
      </c>
      <c r="P207" s="9">
        <v>1</v>
      </c>
      <c r="Q207" s="5" t="e">
        <f>IF(K203="Day",1,IF((C207+INT(B207)/100)=(C203+INT(B203)/100),0,1))</f>
        <v>#N/A</v>
      </c>
      <c r="R207" s="5">
        <f t="shared" si="64"/>
        <v>10</v>
      </c>
      <c r="S207" s="9">
        <v>19</v>
      </c>
      <c r="T207" s="5" t="e">
        <f>IF(K199="Day",1,IF((C207+K207/10)=(C199+K199/10),0,1))</f>
        <v>#N/A</v>
      </c>
      <c r="U207" s="5">
        <f t="shared" si="65"/>
        <v>190</v>
      </c>
    </row>
    <row r="208" spans="1:21" ht="15.6" x14ac:dyDescent="0.3">
      <c r="A208" s="12" t="s">
        <v>209</v>
      </c>
      <c r="B208" s="2">
        <v>24.03</v>
      </c>
      <c r="C208" s="93" t="s">
        <v>469</v>
      </c>
      <c r="D208" s="2">
        <v>2</v>
      </c>
      <c r="E208" s="2"/>
      <c r="F208" s="41">
        <f t="shared" si="49"/>
        <v>4</v>
      </c>
      <c r="G208" s="41">
        <f t="shared" si="61"/>
        <v>4</v>
      </c>
      <c r="H208" s="4" t="str">
        <f t="shared" si="51"/>
        <v>Eugene Yee</v>
      </c>
      <c r="I208" s="63" t="str">
        <f>VLOOKUP(ROUNDDOWN($B208,0),Games!B$5:E$41,2,0)</f>
        <v xml:space="preserve">Thurn &amp; Taxis </v>
      </c>
      <c r="J208" s="5" t="e">
        <f t="shared" si="62"/>
        <v>#N/A</v>
      </c>
      <c r="K208" s="5" t="e">
        <f t="shared" si="63"/>
        <v>#N/A</v>
      </c>
      <c r="L208" s="55" t="str">
        <f t="shared" si="52"/>
        <v>Thurn &amp; Taxis 057</v>
      </c>
      <c r="M208" s="9">
        <f t="shared" si="53"/>
        <v>6</v>
      </c>
      <c r="N208" s="9"/>
      <c r="O208" s="9"/>
      <c r="P208" s="9"/>
      <c r="Q208" s="5"/>
      <c r="R208" s="5"/>
      <c r="S208" s="9"/>
      <c r="T208" s="5"/>
      <c r="U208" s="5"/>
    </row>
    <row r="209" spans="1:21" ht="15.6" x14ac:dyDescent="0.3">
      <c r="A209" s="12" t="s">
        <v>209</v>
      </c>
      <c r="B209" s="2">
        <v>24.03</v>
      </c>
      <c r="C209" s="93" t="s">
        <v>442</v>
      </c>
      <c r="D209" s="2">
        <v>3</v>
      </c>
      <c r="E209" s="2"/>
      <c r="F209" s="41">
        <f t="shared" si="49"/>
        <v>4</v>
      </c>
      <c r="G209" s="41">
        <f t="shared" si="61"/>
        <v>4</v>
      </c>
      <c r="H209" s="4" t="str">
        <f t="shared" si="51"/>
        <v>Christopher Yaure</v>
      </c>
      <c r="I209" s="63" t="str">
        <f>VLOOKUP(ROUNDDOWN($B209,0),Games!B$5:E$41,2,0)</f>
        <v xml:space="preserve">Thurn &amp; Taxis </v>
      </c>
      <c r="J209" s="5" t="e">
        <f t="shared" si="62"/>
        <v>#N/A</v>
      </c>
      <c r="K209" s="5" t="e">
        <f t="shared" si="63"/>
        <v>#N/A</v>
      </c>
      <c r="L209" s="55" t="str">
        <f t="shared" si="52"/>
        <v>Thurn &amp; Taxis 030</v>
      </c>
      <c r="M209" s="9">
        <f t="shared" si="53"/>
        <v>2</v>
      </c>
      <c r="N209" s="9"/>
      <c r="O209" s="9"/>
      <c r="P209" s="9"/>
      <c r="Q209" s="5"/>
      <c r="R209" s="5"/>
      <c r="S209" s="9"/>
      <c r="T209" s="5"/>
      <c r="U209" s="5"/>
    </row>
    <row r="210" spans="1:21" ht="15.6" x14ac:dyDescent="0.3">
      <c r="A210" s="12" t="s">
        <v>209</v>
      </c>
      <c r="B210" s="2">
        <v>24.03</v>
      </c>
      <c r="C210" s="93" t="s">
        <v>575</v>
      </c>
      <c r="D210" s="2">
        <v>4</v>
      </c>
      <c r="E210" s="2"/>
      <c r="F210" s="41">
        <f t="shared" si="49"/>
        <v>4</v>
      </c>
      <c r="G210" s="41">
        <f t="shared" si="61"/>
        <v>4</v>
      </c>
      <c r="H210" s="4" t="str">
        <f t="shared" si="51"/>
        <v>John Downing</v>
      </c>
      <c r="I210" s="63" t="str">
        <f>VLOOKUP(ROUNDDOWN($B210,0),Games!B$5:E$41,2,0)</f>
        <v xml:space="preserve">Thurn &amp; Taxis </v>
      </c>
      <c r="J210" s="5" t="e">
        <f t="shared" si="62"/>
        <v>#N/A</v>
      </c>
      <c r="K210" s="5" t="e">
        <f t="shared" si="63"/>
        <v>#N/A</v>
      </c>
      <c r="L210" s="55" t="str">
        <f t="shared" si="52"/>
        <v>Thurn &amp; Taxis 180</v>
      </c>
      <c r="M210" s="9">
        <f t="shared" si="53"/>
        <v>1</v>
      </c>
      <c r="N210" s="9"/>
      <c r="O210" s="9"/>
      <c r="P210" s="9"/>
      <c r="Q210" s="5"/>
      <c r="R210" s="5"/>
      <c r="S210" s="9"/>
      <c r="T210" s="5"/>
      <c r="U210" s="5"/>
    </row>
    <row r="211" spans="1:21" ht="15.6" x14ac:dyDescent="0.3">
      <c r="A211" s="12" t="s">
        <v>209</v>
      </c>
      <c r="B211" s="2">
        <v>25.01</v>
      </c>
      <c r="C211" s="93" t="s">
        <v>592</v>
      </c>
      <c r="D211" s="12">
        <v>1</v>
      </c>
      <c r="E211" s="2"/>
      <c r="F211" s="41">
        <f t="shared" si="49"/>
        <v>4</v>
      </c>
      <c r="G211" s="41">
        <f t="shared" si="61"/>
        <v>4</v>
      </c>
      <c r="H211" s="4" t="str">
        <f t="shared" si="51"/>
        <v>Eric Wrobel</v>
      </c>
      <c r="I211" s="63" t="str">
        <f>VLOOKUP(ROUNDDOWN($B211,0),Games!B$5:E$41,2,0)</f>
        <v>Kingdomino</v>
      </c>
      <c r="J211" s="5">
        <f t="shared" si="62"/>
        <v>4</v>
      </c>
      <c r="K211" s="5" t="str">
        <f t="shared" si="63"/>
        <v>Sun</v>
      </c>
      <c r="L211" s="55" t="str">
        <f t="shared" si="52"/>
        <v>Kingdomino265</v>
      </c>
      <c r="M211" s="9">
        <f t="shared" si="53"/>
        <v>10</v>
      </c>
      <c r="N211" s="9">
        <v>0</v>
      </c>
      <c r="O211" s="9">
        <v>0</v>
      </c>
      <c r="P211" s="9">
        <v>1</v>
      </c>
      <c r="Q211" s="5" t="e">
        <f t="shared" ref="Q211:Q227" si="68">IF(K210="Day",1,IF((C211+INT(B211)/100)=(C210+INT(B210)/100),0,1))</f>
        <v>#N/A</v>
      </c>
      <c r="R211" s="5">
        <f t="shared" ref="R211:R240" si="69">M211*P211</f>
        <v>10</v>
      </c>
      <c r="S211" s="9">
        <v>2</v>
      </c>
      <c r="T211" s="5" t="e">
        <f>IF(K203="Day",1,IF((C211+K211/10)=(C203+K203/10),0,1))</f>
        <v>#N/A</v>
      </c>
      <c r="U211" s="5">
        <f t="shared" ref="U211:U240" si="70">R211*S211</f>
        <v>20</v>
      </c>
    </row>
    <row r="212" spans="1:21" ht="15.6" x14ac:dyDescent="0.3">
      <c r="A212" s="12" t="s">
        <v>209</v>
      </c>
      <c r="B212" s="2">
        <v>25.01</v>
      </c>
      <c r="C212" s="93" t="s">
        <v>430</v>
      </c>
      <c r="D212" s="2">
        <v>2</v>
      </c>
      <c r="E212" s="2"/>
      <c r="F212" s="41">
        <f t="shared" si="49"/>
        <v>4</v>
      </c>
      <c r="G212" s="41">
        <f t="shared" si="61"/>
        <v>4</v>
      </c>
      <c r="H212" s="4" t="str">
        <f t="shared" si="51"/>
        <v>Bob Crites</v>
      </c>
      <c r="I212" s="63" t="str">
        <f>VLOOKUP(ROUNDDOWN($B212,0),Games!B$5:E$41,2,0)</f>
        <v>Kingdomino</v>
      </c>
      <c r="J212" s="5">
        <f t="shared" si="62"/>
        <v>4</v>
      </c>
      <c r="K212" s="5" t="str">
        <f t="shared" si="63"/>
        <v>Sun</v>
      </c>
      <c r="L212" s="55" t="str">
        <f t="shared" si="52"/>
        <v>Kingdomino018</v>
      </c>
      <c r="M212" s="9">
        <f t="shared" si="53"/>
        <v>6</v>
      </c>
      <c r="N212" s="9">
        <f>VLOOKUP(VLOOKUP($B212,played,3,0),points,2+$D212,0)</f>
        <v>6</v>
      </c>
      <c r="O212" s="9">
        <v>1</v>
      </c>
      <c r="P212" s="9">
        <v>1</v>
      </c>
      <c r="Q212" s="5">
        <f t="shared" si="68"/>
        <v>1</v>
      </c>
      <c r="R212" s="5">
        <f t="shared" si="69"/>
        <v>6</v>
      </c>
      <c r="S212" s="9">
        <v>1</v>
      </c>
      <c r="T212" s="5" t="e">
        <f>IF(K204="Day",1,IF((C212+K212/10)=(C204+K204/10),0,1))</f>
        <v>#N/A</v>
      </c>
      <c r="U212" s="5">
        <f t="shared" si="70"/>
        <v>6</v>
      </c>
    </row>
    <row r="213" spans="1:21" ht="15.6" x14ac:dyDescent="0.3">
      <c r="A213" s="12" t="s">
        <v>209</v>
      </c>
      <c r="B213" s="2">
        <v>25.01</v>
      </c>
      <c r="C213" s="93" t="s">
        <v>546</v>
      </c>
      <c r="D213" s="2">
        <v>3</v>
      </c>
      <c r="E213" s="2"/>
      <c r="F213" s="41">
        <f t="shared" si="49"/>
        <v>4</v>
      </c>
      <c r="G213" s="41">
        <f t="shared" si="61"/>
        <v>4</v>
      </c>
      <c r="H213" s="4" t="str">
        <f t="shared" si="51"/>
        <v>Rebeccas Crites</v>
      </c>
      <c r="I213" s="63" t="str">
        <f>VLOOKUP(ROUNDDOWN($B213,0),Games!B$5:E$41,2,0)</f>
        <v>Kingdomino</v>
      </c>
      <c r="J213" s="5">
        <f t="shared" si="62"/>
        <v>4</v>
      </c>
      <c r="K213" s="5" t="str">
        <f t="shared" si="63"/>
        <v>Sun</v>
      </c>
      <c r="L213" s="55" t="str">
        <f t="shared" si="52"/>
        <v>Kingdomino134</v>
      </c>
      <c r="M213" s="9">
        <f t="shared" si="53"/>
        <v>2</v>
      </c>
      <c r="N213" s="9">
        <f>VLOOKUP(VLOOKUP($B213,played,3,0),points,2+$D213,0)</f>
        <v>2</v>
      </c>
      <c r="O213" s="9">
        <v>6</v>
      </c>
      <c r="P213" s="9">
        <v>1</v>
      </c>
      <c r="Q213" s="5">
        <f t="shared" si="68"/>
        <v>1</v>
      </c>
      <c r="R213" s="5">
        <f t="shared" si="69"/>
        <v>2</v>
      </c>
      <c r="S213" s="9">
        <v>1</v>
      </c>
      <c r="T213" s="5" t="e">
        <f>IF(K206="Day",1,IF((C213+K213/10)=(C206+K206/10),0,1))</f>
        <v>#N/A</v>
      </c>
      <c r="U213" s="5">
        <f t="shared" si="70"/>
        <v>2</v>
      </c>
    </row>
    <row r="214" spans="1:21" ht="15.6" x14ac:dyDescent="0.3">
      <c r="A214" s="12" t="s">
        <v>209</v>
      </c>
      <c r="B214" s="2">
        <v>25.01</v>
      </c>
      <c r="C214" s="93" t="s">
        <v>481</v>
      </c>
      <c r="D214" s="2">
        <v>4</v>
      </c>
      <c r="E214" s="2"/>
      <c r="F214" s="41">
        <f t="shared" si="49"/>
        <v>4</v>
      </c>
      <c r="G214" s="41">
        <f t="shared" si="61"/>
        <v>4</v>
      </c>
      <c r="H214" s="4" t="str">
        <f t="shared" si="51"/>
        <v>James Henderson</v>
      </c>
      <c r="I214" s="63" t="str">
        <f>VLOOKUP(ROUNDDOWN($B214,0),Games!B$5:E$41,2,0)</f>
        <v>Kingdomino</v>
      </c>
      <c r="J214" s="5">
        <f t="shared" si="62"/>
        <v>4</v>
      </c>
      <c r="K214" s="5" t="str">
        <f t="shared" si="63"/>
        <v>Sun</v>
      </c>
      <c r="L214" s="55" t="str">
        <f t="shared" si="52"/>
        <v>Kingdomino069</v>
      </c>
      <c r="M214" s="9">
        <f t="shared" si="53"/>
        <v>1</v>
      </c>
      <c r="N214" s="9">
        <f>VLOOKUP(VLOOKUP($B214,played,3,0),points,2+$D214,0)</f>
        <v>1</v>
      </c>
      <c r="O214" s="9">
        <v>10</v>
      </c>
      <c r="P214" s="9">
        <v>1</v>
      </c>
      <c r="Q214" s="5">
        <f t="shared" si="68"/>
        <v>1</v>
      </c>
      <c r="R214" s="5">
        <f t="shared" si="69"/>
        <v>1</v>
      </c>
      <c r="S214" s="9">
        <v>1</v>
      </c>
      <c r="T214" s="5" t="e">
        <f>IF(K206="Day",1,IF((C214+K214/10)=(C206+K206/10),0,1))</f>
        <v>#N/A</v>
      </c>
      <c r="U214" s="5">
        <f t="shared" si="70"/>
        <v>1</v>
      </c>
    </row>
    <row r="215" spans="1:21" ht="15.6" x14ac:dyDescent="0.3">
      <c r="A215" s="12" t="s">
        <v>209</v>
      </c>
      <c r="B215" s="2">
        <v>25.02</v>
      </c>
      <c r="C215" s="93" t="s">
        <v>448</v>
      </c>
      <c r="D215" s="2">
        <v>1</v>
      </c>
      <c r="E215" s="2"/>
      <c r="F215" s="41">
        <f t="shared" si="49"/>
        <v>4</v>
      </c>
      <c r="G215" s="41">
        <f t="shared" si="61"/>
        <v>4</v>
      </c>
      <c r="H215" s="4" t="str">
        <f t="shared" si="51"/>
        <v>Daniel Beeson</v>
      </c>
      <c r="I215" s="63" t="str">
        <f>VLOOKUP(ROUNDDOWN($B215,0),Games!B$5:E$41,2,0)</f>
        <v>Kingdomino</v>
      </c>
      <c r="J215" s="5">
        <f t="shared" si="62"/>
        <v>3</v>
      </c>
      <c r="K215" s="5" t="str">
        <f t="shared" si="63"/>
        <v>Sun</v>
      </c>
      <c r="L215" s="55" t="str">
        <f t="shared" si="52"/>
        <v>Kingdomino036</v>
      </c>
      <c r="M215" s="9">
        <f t="shared" si="53"/>
        <v>10</v>
      </c>
      <c r="N215" s="9">
        <v>0</v>
      </c>
      <c r="O215" s="9">
        <v>0</v>
      </c>
      <c r="P215" s="9">
        <v>1</v>
      </c>
      <c r="Q215" s="5">
        <f t="shared" si="68"/>
        <v>1</v>
      </c>
      <c r="R215" s="5">
        <f t="shared" si="69"/>
        <v>10</v>
      </c>
      <c r="S215" s="9">
        <v>11</v>
      </c>
      <c r="T215" s="5" t="e">
        <f>IF(K210="Day",1,IF((C215+K215/10)=(C210+K210/10),0,1))</f>
        <v>#N/A</v>
      </c>
      <c r="U215" s="5">
        <f t="shared" si="70"/>
        <v>110</v>
      </c>
    </row>
    <row r="216" spans="1:21" ht="15.6" x14ac:dyDescent="0.3">
      <c r="A216" s="12" t="s">
        <v>209</v>
      </c>
      <c r="B216" s="2">
        <v>25.02</v>
      </c>
      <c r="C216" s="93" t="s">
        <v>602</v>
      </c>
      <c r="D216" s="2">
        <v>2</v>
      </c>
      <c r="E216" s="2"/>
      <c r="F216" s="41">
        <f t="shared" si="49"/>
        <v>4</v>
      </c>
      <c r="G216" s="41">
        <f t="shared" si="61"/>
        <v>4</v>
      </c>
      <c r="H216" s="4" t="str">
        <f t="shared" si="51"/>
        <v>John Martone</v>
      </c>
      <c r="I216" s="63" t="str">
        <f>VLOOKUP(ROUNDDOWN($B216,0),Games!B$5:E$41,2,0)</f>
        <v>Kingdomino</v>
      </c>
      <c r="J216" s="5">
        <f t="shared" si="62"/>
        <v>3</v>
      </c>
      <c r="K216" s="5" t="str">
        <f t="shared" si="63"/>
        <v>Sun</v>
      </c>
      <c r="L216" s="55" t="str">
        <f t="shared" si="52"/>
        <v>Kingdomino243</v>
      </c>
      <c r="M216" s="9">
        <f t="shared" si="53"/>
        <v>6</v>
      </c>
      <c r="N216" s="9">
        <f t="shared" ref="N216:N221" si="71">VLOOKUP(VLOOKUP($B216,played,3,0),points,2+$D216,0)</f>
        <v>6</v>
      </c>
      <c r="O216" s="9">
        <v>2</v>
      </c>
      <c r="P216" s="9">
        <v>1</v>
      </c>
      <c r="Q216" s="5">
        <f t="shared" si="68"/>
        <v>1</v>
      </c>
      <c r="R216" s="5">
        <f t="shared" si="69"/>
        <v>6</v>
      </c>
      <c r="S216" s="9">
        <v>0</v>
      </c>
      <c r="T216" s="5" t="e">
        <f>IF(K211="Day",1,IF((C216+K216/10)=(C211+K211/10),0,1))</f>
        <v>#VALUE!</v>
      </c>
      <c r="U216" s="5">
        <f t="shared" si="70"/>
        <v>0</v>
      </c>
    </row>
    <row r="217" spans="1:21" ht="15.6" x14ac:dyDescent="0.3">
      <c r="A217" s="12" t="s">
        <v>209</v>
      </c>
      <c r="B217" s="2">
        <v>25.02</v>
      </c>
      <c r="C217" s="93" t="s">
        <v>518</v>
      </c>
      <c r="D217" s="2">
        <v>3</v>
      </c>
      <c r="E217" s="2"/>
      <c r="F217" s="41">
        <f t="shared" si="49"/>
        <v>4</v>
      </c>
      <c r="G217" s="41">
        <f t="shared" si="61"/>
        <v>4</v>
      </c>
      <c r="H217" s="4" t="str">
        <f t="shared" si="51"/>
        <v>Marcy Morelli</v>
      </c>
      <c r="I217" s="63" t="str">
        <f>VLOOKUP(ROUNDDOWN($B217,0),Games!B$5:E$41,2,0)</f>
        <v>Kingdomino</v>
      </c>
      <c r="J217" s="5">
        <f t="shared" si="62"/>
        <v>3</v>
      </c>
      <c r="K217" s="5" t="str">
        <f t="shared" si="63"/>
        <v>Sun</v>
      </c>
      <c r="L217" s="55" t="str">
        <f t="shared" si="52"/>
        <v>Kingdomino106</v>
      </c>
      <c r="M217" s="9">
        <f t="shared" si="53"/>
        <v>2</v>
      </c>
      <c r="N217" s="9">
        <f t="shared" si="71"/>
        <v>1</v>
      </c>
      <c r="O217" s="9">
        <v>2</v>
      </c>
      <c r="P217" s="9">
        <v>1</v>
      </c>
      <c r="Q217" s="5">
        <f t="shared" si="68"/>
        <v>1</v>
      </c>
      <c r="R217" s="5">
        <f t="shared" si="69"/>
        <v>2</v>
      </c>
      <c r="S217" s="9">
        <v>1</v>
      </c>
      <c r="T217" s="5" t="e">
        <f>IF(K213="Day",1,IF((C217+K217/10)=(C213+K213/10),0,1))</f>
        <v>#VALUE!</v>
      </c>
      <c r="U217" s="5">
        <f t="shared" si="70"/>
        <v>2</v>
      </c>
    </row>
    <row r="218" spans="1:21" ht="15.6" x14ac:dyDescent="0.3">
      <c r="A218" s="12" t="s">
        <v>209</v>
      </c>
      <c r="B218" s="2">
        <v>25.02</v>
      </c>
      <c r="C218" s="93" t="s">
        <v>614</v>
      </c>
      <c r="D218" s="2">
        <v>4</v>
      </c>
      <c r="E218" s="2"/>
      <c r="F218" s="41">
        <f t="shared" si="49"/>
        <v>4</v>
      </c>
      <c r="G218" s="41">
        <f t="shared" si="61"/>
        <v>4</v>
      </c>
      <c r="H218" s="4" t="str">
        <f t="shared" si="51"/>
        <v>Cathy Eskey</v>
      </c>
      <c r="I218" s="63" t="str">
        <f>VLOOKUP(ROUNDDOWN($B218,0),Games!B$5:E$41,2,0)</f>
        <v>Kingdomino</v>
      </c>
      <c r="J218" s="5">
        <f t="shared" si="62"/>
        <v>3</v>
      </c>
      <c r="K218" s="5" t="str">
        <f t="shared" si="63"/>
        <v>Sun</v>
      </c>
      <c r="L218" s="55" t="str">
        <f t="shared" si="52"/>
        <v>Kingdomino295</v>
      </c>
      <c r="M218" s="9">
        <f t="shared" si="53"/>
        <v>1</v>
      </c>
      <c r="N218" s="9">
        <f t="shared" si="71"/>
        <v>0</v>
      </c>
      <c r="O218" s="9">
        <v>10</v>
      </c>
      <c r="P218" s="9">
        <v>1</v>
      </c>
      <c r="Q218" s="5">
        <f t="shared" si="68"/>
        <v>1</v>
      </c>
      <c r="R218" s="5">
        <f t="shared" si="69"/>
        <v>1</v>
      </c>
      <c r="S218" s="9">
        <v>1</v>
      </c>
      <c r="T218" s="5" t="e">
        <f t="shared" ref="T218:T228" si="72">IF(K213="Day",1,IF((C218+K218/10)=(C213+K213/10),0,1))</f>
        <v>#VALUE!</v>
      </c>
      <c r="U218" s="5">
        <f t="shared" si="70"/>
        <v>1</v>
      </c>
    </row>
    <row r="219" spans="1:21" ht="15.6" x14ac:dyDescent="0.3">
      <c r="A219" s="12" t="s">
        <v>209</v>
      </c>
      <c r="B219" s="2">
        <v>26.01</v>
      </c>
      <c r="C219" s="93" t="s">
        <v>447</v>
      </c>
      <c r="D219" s="2">
        <v>1</v>
      </c>
      <c r="E219" s="2"/>
      <c r="F219" s="41">
        <f t="shared" si="49"/>
        <v>4</v>
      </c>
      <c r="G219" s="41">
        <f t="shared" si="61"/>
        <v>4</v>
      </c>
      <c r="H219" s="4" t="str">
        <f t="shared" si="51"/>
        <v>Dana Crites</v>
      </c>
      <c r="I219" s="63" t="str">
        <f>VLOOKUP(ROUNDDOWN($B219,0),Games!B$5:E$41,2,0)</f>
        <v xml:space="preserve">7 Wonders </v>
      </c>
      <c r="J219" s="5">
        <f t="shared" si="62"/>
        <v>3</v>
      </c>
      <c r="K219" s="5" t="str">
        <f t="shared" si="63"/>
        <v>Sun</v>
      </c>
      <c r="L219" s="55" t="str">
        <f t="shared" si="52"/>
        <v>7 Wonders 035</v>
      </c>
      <c r="M219" s="9">
        <f t="shared" si="53"/>
        <v>10</v>
      </c>
      <c r="N219" s="9">
        <f t="shared" si="71"/>
        <v>10</v>
      </c>
      <c r="O219" s="9">
        <v>10</v>
      </c>
      <c r="P219" s="9">
        <v>1</v>
      </c>
      <c r="Q219" s="5">
        <f t="shared" si="68"/>
        <v>1</v>
      </c>
      <c r="R219" s="5">
        <f t="shared" si="69"/>
        <v>10</v>
      </c>
      <c r="S219" s="9">
        <v>1</v>
      </c>
      <c r="T219" s="5" t="e">
        <f t="shared" si="72"/>
        <v>#VALUE!</v>
      </c>
      <c r="U219" s="5">
        <f t="shared" si="70"/>
        <v>10</v>
      </c>
    </row>
    <row r="220" spans="1:21" ht="15.6" x14ac:dyDescent="0.3">
      <c r="A220" s="12" t="s">
        <v>209</v>
      </c>
      <c r="B220" s="2">
        <v>26.01</v>
      </c>
      <c r="C220" s="93" t="s">
        <v>619</v>
      </c>
      <c r="D220" s="2">
        <v>2</v>
      </c>
      <c r="E220" s="2"/>
      <c r="F220" s="41">
        <f t="shared" ref="F220:F283" si="73">COUNTIF(B$28:B$505,B220)</f>
        <v>4</v>
      </c>
      <c r="G220" s="41">
        <f t="shared" si="61"/>
        <v>4</v>
      </c>
      <c r="H220" s="4" t="str">
        <f t="shared" ref="H220:H264" si="74">VLOOKUP(C220,players,2,0)</f>
        <v>Steve</v>
      </c>
      <c r="I220" s="63" t="str">
        <f>VLOOKUP(ROUNDDOWN($B220,0),Games!B$5:E$41,2,0)</f>
        <v xml:space="preserve">7 Wonders </v>
      </c>
      <c r="J220" s="5">
        <f t="shared" si="62"/>
        <v>3</v>
      </c>
      <c r="K220" s="5" t="str">
        <f t="shared" si="63"/>
        <v>Sun</v>
      </c>
      <c r="L220" s="55" t="str">
        <f t="shared" ref="L220:L264" si="75">I220&amp;C220</f>
        <v>7 Wonders 162</v>
      </c>
      <c r="M220" s="9">
        <f t="shared" ref="M220:M283" si="76">VLOOKUP(G220,points,2+$D220,0)</f>
        <v>6</v>
      </c>
      <c r="N220" s="9">
        <f t="shared" si="71"/>
        <v>6</v>
      </c>
      <c r="O220" s="9">
        <v>10</v>
      </c>
      <c r="P220" s="9">
        <v>1</v>
      </c>
      <c r="Q220" s="5">
        <f t="shared" si="68"/>
        <v>1</v>
      </c>
      <c r="R220" s="5">
        <f t="shared" si="69"/>
        <v>6</v>
      </c>
      <c r="S220" s="9">
        <v>1</v>
      </c>
      <c r="T220" s="5" t="e">
        <f t="shared" si="72"/>
        <v>#VALUE!</v>
      </c>
      <c r="U220" s="5">
        <f t="shared" si="70"/>
        <v>6</v>
      </c>
    </row>
    <row r="221" spans="1:21" ht="15.6" x14ac:dyDescent="0.3">
      <c r="A221" s="12" t="s">
        <v>209</v>
      </c>
      <c r="B221" s="2">
        <v>26.01</v>
      </c>
      <c r="C221" s="93" t="s">
        <v>501</v>
      </c>
      <c r="D221" s="2">
        <v>3</v>
      </c>
      <c r="E221" s="2"/>
      <c r="F221" s="41">
        <f t="shared" si="73"/>
        <v>4</v>
      </c>
      <c r="G221" s="41">
        <f t="shared" si="61"/>
        <v>4</v>
      </c>
      <c r="H221" s="4" t="str">
        <f t="shared" si="74"/>
        <v>Josh Drye</v>
      </c>
      <c r="I221" s="63" t="str">
        <f>VLOOKUP(ROUNDDOWN($B221,0),Games!B$5:E$41,2,0)</f>
        <v xml:space="preserve">7 Wonders </v>
      </c>
      <c r="J221" s="5">
        <f t="shared" si="62"/>
        <v>3</v>
      </c>
      <c r="K221" s="5" t="str">
        <f t="shared" si="63"/>
        <v>Sun</v>
      </c>
      <c r="L221" s="55" t="str">
        <f t="shared" si="75"/>
        <v>7 Wonders 089</v>
      </c>
      <c r="M221" s="9">
        <f t="shared" si="76"/>
        <v>2</v>
      </c>
      <c r="N221" s="9">
        <f t="shared" si="71"/>
        <v>1</v>
      </c>
      <c r="O221" s="9">
        <v>2</v>
      </c>
      <c r="P221" s="9">
        <v>1</v>
      </c>
      <c r="Q221" s="5">
        <f t="shared" si="68"/>
        <v>1</v>
      </c>
      <c r="R221" s="5">
        <f t="shared" si="69"/>
        <v>2</v>
      </c>
      <c r="S221" s="9">
        <v>1</v>
      </c>
      <c r="T221" s="5" t="e">
        <f t="shared" si="72"/>
        <v>#VALUE!</v>
      </c>
      <c r="U221" s="5">
        <f t="shared" si="70"/>
        <v>2</v>
      </c>
    </row>
    <row r="222" spans="1:21" ht="15.6" x14ac:dyDescent="0.3">
      <c r="A222" s="12" t="s">
        <v>209</v>
      </c>
      <c r="B222" s="2">
        <v>26.01</v>
      </c>
      <c r="C222" s="93" t="s">
        <v>618</v>
      </c>
      <c r="D222" s="2">
        <v>4</v>
      </c>
      <c r="E222" s="2"/>
      <c r="F222" s="41">
        <f t="shared" si="73"/>
        <v>4</v>
      </c>
      <c r="G222" s="41">
        <f t="shared" si="61"/>
        <v>4</v>
      </c>
      <c r="H222" s="4" t="str">
        <f t="shared" si="74"/>
        <v>Dayle</v>
      </c>
      <c r="I222" s="63" t="str">
        <f>VLOOKUP(ROUNDDOWN($B222,0),Games!B$5:E$41,2,0)</f>
        <v xml:space="preserve">7 Wonders </v>
      </c>
      <c r="J222" s="5">
        <f t="shared" si="62"/>
        <v>3</v>
      </c>
      <c r="K222" s="5" t="str">
        <f t="shared" si="63"/>
        <v>Sun</v>
      </c>
      <c r="L222" s="55" t="str">
        <f t="shared" si="75"/>
        <v>7 Wonders 291</v>
      </c>
      <c r="M222" s="9">
        <f t="shared" si="76"/>
        <v>1</v>
      </c>
      <c r="N222" s="9">
        <f>VLOOKUP(VLOOKUP($B222,played,3,0),points,2+E222,0)</f>
        <v>17</v>
      </c>
      <c r="O222" s="9">
        <v>10</v>
      </c>
      <c r="P222" s="9">
        <v>1</v>
      </c>
      <c r="Q222" s="5">
        <f t="shared" si="68"/>
        <v>1</v>
      </c>
      <c r="R222" s="5">
        <f t="shared" si="69"/>
        <v>1</v>
      </c>
      <c r="S222" s="9">
        <v>1</v>
      </c>
      <c r="T222" s="5" t="e">
        <f t="shared" si="72"/>
        <v>#VALUE!</v>
      </c>
      <c r="U222" s="5">
        <f t="shared" si="70"/>
        <v>1</v>
      </c>
    </row>
    <row r="223" spans="1:21" ht="15.6" x14ac:dyDescent="0.3">
      <c r="A223" s="12" t="s">
        <v>209</v>
      </c>
      <c r="B223" s="2">
        <v>27.01</v>
      </c>
      <c r="C223" s="93" t="s">
        <v>587</v>
      </c>
      <c r="D223" s="2">
        <v>1</v>
      </c>
      <c r="E223" s="2"/>
      <c r="F223" s="41">
        <f t="shared" si="73"/>
        <v>3</v>
      </c>
      <c r="G223" s="41">
        <f t="shared" si="61"/>
        <v>3</v>
      </c>
      <c r="H223" s="4" t="str">
        <f t="shared" si="74"/>
        <v>Johnathan Towne</v>
      </c>
      <c r="I223" s="63" t="str">
        <f>VLOOKUP(ROUNDDOWN($B223,0),Games!B$5:E$41,2,0)</f>
        <v>Village</v>
      </c>
      <c r="J223" s="5">
        <f t="shared" si="62"/>
        <v>2</v>
      </c>
      <c r="K223" s="5" t="str">
        <f t="shared" si="63"/>
        <v>Sun</v>
      </c>
      <c r="L223" s="55" t="str">
        <f t="shared" si="75"/>
        <v>Village232</v>
      </c>
      <c r="M223" s="9">
        <f t="shared" si="76"/>
        <v>10</v>
      </c>
      <c r="N223" s="9">
        <f>VLOOKUP(VLOOKUP($B223,played,3,0),points,2+E223,0)</f>
        <v>7</v>
      </c>
      <c r="O223" s="9">
        <v>10</v>
      </c>
      <c r="P223" s="9">
        <v>1</v>
      </c>
      <c r="Q223" s="5">
        <f t="shared" si="68"/>
        <v>1</v>
      </c>
      <c r="R223" s="5">
        <f t="shared" si="69"/>
        <v>10</v>
      </c>
      <c r="S223" s="9">
        <v>1</v>
      </c>
      <c r="T223" s="5" t="e">
        <f t="shared" si="72"/>
        <v>#VALUE!</v>
      </c>
      <c r="U223" s="5">
        <f t="shared" si="70"/>
        <v>10</v>
      </c>
    </row>
    <row r="224" spans="1:21" ht="15.6" x14ac:dyDescent="0.3">
      <c r="A224" s="12" t="s">
        <v>209</v>
      </c>
      <c r="B224" s="2">
        <v>27.01</v>
      </c>
      <c r="C224" s="93" t="s">
        <v>538</v>
      </c>
      <c r="D224" s="2">
        <v>2</v>
      </c>
      <c r="E224" s="2"/>
      <c r="F224" s="41">
        <f t="shared" si="73"/>
        <v>3</v>
      </c>
      <c r="G224" s="41">
        <f t="shared" si="61"/>
        <v>3</v>
      </c>
      <c r="H224" s="4" t="str">
        <f t="shared" si="74"/>
        <v>Perrianne Lurie</v>
      </c>
      <c r="I224" s="63" t="str">
        <f>VLOOKUP(ROUNDDOWN($B224,0),Games!B$5:E$41,2,0)</f>
        <v>Village</v>
      </c>
      <c r="J224" s="5">
        <f t="shared" si="62"/>
        <v>2</v>
      </c>
      <c r="K224" s="5" t="str">
        <f t="shared" si="63"/>
        <v>Sun</v>
      </c>
      <c r="L224" s="55" t="str">
        <f t="shared" si="75"/>
        <v>Village126</v>
      </c>
      <c r="M224" s="9">
        <f t="shared" si="76"/>
        <v>6</v>
      </c>
      <c r="N224" s="9">
        <f>VLOOKUP(VLOOKUP($B224,played,3,0),points,2+$D224,0)</f>
        <v>1</v>
      </c>
      <c r="O224" s="9">
        <v>10</v>
      </c>
      <c r="P224" s="9">
        <v>1</v>
      </c>
      <c r="Q224" s="5">
        <f t="shared" si="68"/>
        <v>1</v>
      </c>
      <c r="R224" s="5">
        <f t="shared" si="69"/>
        <v>6</v>
      </c>
      <c r="S224" s="9">
        <v>1</v>
      </c>
      <c r="T224" s="5" t="e">
        <f t="shared" si="72"/>
        <v>#VALUE!</v>
      </c>
      <c r="U224" s="5">
        <f t="shared" si="70"/>
        <v>6</v>
      </c>
    </row>
    <row r="225" spans="1:21" ht="15.6" x14ac:dyDescent="0.3">
      <c r="A225" s="12" t="s">
        <v>209</v>
      </c>
      <c r="B225" s="2">
        <v>27.01</v>
      </c>
      <c r="C225" s="93" t="s">
        <v>448</v>
      </c>
      <c r="D225" s="2">
        <v>3</v>
      </c>
      <c r="E225" s="2"/>
      <c r="F225" s="41">
        <f t="shared" si="73"/>
        <v>3</v>
      </c>
      <c r="G225" s="41">
        <f t="shared" si="61"/>
        <v>3</v>
      </c>
      <c r="H225" s="4" t="str">
        <f t="shared" si="74"/>
        <v>Daniel Beeson</v>
      </c>
      <c r="I225" s="63" t="str">
        <f>VLOOKUP(ROUNDDOWN($B225,0),Games!B$5:E$41,2,0)</f>
        <v>Village</v>
      </c>
      <c r="J225" s="5">
        <f t="shared" si="62"/>
        <v>2</v>
      </c>
      <c r="K225" s="5" t="str">
        <f t="shared" si="63"/>
        <v>Sun</v>
      </c>
      <c r="L225" s="55" t="str">
        <f t="shared" si="75"/>
        <v>Village036</v>
      </c>
      <c r="M225" s="9">
        <f t="shared" si="76"/>
        <v>1</v>
      </c>
      <c r="N225" s="9">
        <f>VLOOKUP(VLOOKUP($B225,played,3,0),points,2+$D225,0)</f>
        <v>0</v>
      </c>
      <c r="O225" s="9">
        <v>2</v>
      </c>
      <c r="P225" s="9">
        <v>1</v>
      </c>
      <c r="Q225" s="5">
        <f t="shared" si="68"/>
        <v>1</v>
      </c>
      <c r="R225" s="5">
        <f t="shared" si="69"/>
        <v>1</v>
      </c>
      <c r="S225" s="9">
        <v>1</v>
      </c>
      <c r="T225" s="5" t="e">
        <f t="shared" si="72"/>
        <v>#VALUE!</v>
      </c>
      <c r="U225" s="5">
        <f t="shared" si="70"/>
        <v>1</v>
      </c>
    </row>
    <row r="226" spans="1:21" ht="15.6" x14ac:dyDescent="0.3">
      <c r="A226" s="12" t="s">
        <v>209</v>
      </c>
      <c r="B226" s="2">
        <v>28.01</v>
      </c>
      <c r="C226" s="93" t="s">
        <v>592</v>
      </c>
      <c r="D226" s="2">
        <v>1</v>
      </c>
      <c r="E226" s="2"/>
      <c r="F226" s="41">
        <f t="shared" si="73"/>
        <v>4</v>
      </c>
      <c r="G226" s="41">
        <f t="shared" si="61"/>
        <v>4</v>
      </c>
      <c r="H226" s="4" t="str">
        <f t="shared" si="74"/>
        <v>Eric Wrobel</v>
      </c>
      <c r="I226" s="63" t="str">
        <f>VLOOKUP(ROUNDDOWN($B226,0),Games!B$5:E$41,2,0)</f>
        <v>Orleans</v>
      </c>
      <c r="J226" s="5">
        <f t="shared" si="62"/>
        <v>4</v>
      </c>
      <c r="K226" s="5" t="str">
        <f t="shared" si="63"/>
        <v>Sun</v>
      </c>
      <c r="L226" s="55" t="str">
        <f t="shared" si="75"/>
        <v>Orleans265</v>
      </c>
      <c r="M226" s="9">
        <f t="shared" si="76"/>
        <v>10</v>
      </c>
      <c r="N226" s="9">
        <f>VLOOKUP(VLOOKUP($B226,played,3,0),points,2+$D226,0)</f>
        <v>10</v>
      </c>
      <c r="O226" s="9">
        <v>6</v>
      </c>
      <c r="P226" s="9">
        <v>1</v>
      </c>
      <c r="Q226" s="5">
        <f t="shared" si="68"/>
        <v>1</v>
      </c>
      <c r="R226" s="5">
        <f t="shared" si="69"/>
        <v>10</v>
      </c>
      <c r="S226" s="9">
        <v>1</v>
      </c>
      <c r="T226" s="5" t="e">
        <f t="shared" si="72"/>
        <v>#VALUE!</v>
      </c>
      <c r="U226" s="5">
        <f t="shared" si="70"/>
        <v>10</v>
      </c>
    </row>
    <row r="227" spans="1:21" ht="15.6" x14ac:dyDescent="0.3">
      <c r="A227" s="12" t="s">
        <v>209</v>
      </c>
      <c r="B227" s="2">
        <v>28.01</v>
      </c>
      <c r="C227" s="93" t="s">
        <v>442</v>
      </c>
      <c r="D227" s="2">
        <v>2</v>
      </c>
      <c r="E227" s="2"/>
      <c r="F227" s="41">
        <f t="shared" si="73"/>
        <v>4</v>
      </c>
      <c r="G227" s="41">
        <f t="shared" si="61"/>
        <v>4</v>
      </c>
      <c r="H227" s="4" t="str">
        <f t="shared" si="74"/>
        <v>Christopher Yaure</v>
      </c>
      <c r="I227" s="63" t="str">
        <f>VLOOKUP(ROUNDDOWN($B227,0),Games!B$5:E$41,2,0)</f>
        <v>Orleans</v>
      </c>
      <c r="J227" s="5">
        <f t="shared" si="62"/>
        <v>4</v>
      </c>
      <c r="K227" s="5" t="str">
        <f t="shared" si="63"/>
        <v>Sun</v>
      </c>
      <c r="L227" s="55" t="str">
        <f t="shared" si="75"/>
        <v>Orleans030</v>
      </c>
      <c r="M227" s="9">
        <f t="shared" si="76"/>
        <v>6</v>
      </c>
      <c r="N227" s="9">
        <f>VLOOKUP(VLOOKUP($B227,played,3,0),points,2+$D227,0)</f>
        <v>6</v>
      </c>
      <c r="O227" s="9">
        <v>6</v>
      </c>
      <c r="P227" s="9">
        <v>1</v>
      </c>
      <c r="Q227" s="5">
        <f t="shared" si="68"/>
        <v>1</v>
      </c>
      <c r="R227" s="5">
        <f t="shared" si="69"/>
        <v>6</v>
      </c>
      <c r="S227" s="9">
        <v>1</v>
      </c>
      <c r="T227" s="5" t="e">
        <f t="shared" si="72"/>
        <v>#VALUE!</v>
      </c>
      <c r="U227" s="5">
        <f t="shared" si="70"/>
        <v>6</v>
      </c>
    </row>
    <row r="228" spans="1:21" ht="15.6" x14ac:dyDescent="0.3">
      <c r="A228" s="12" t="s">
        <v>209</v>
      </c>
      <c r="B228" s="2">
        <v>28.01</v>
      </c>
      <c r="C228" s="93" t="s">
        <v>508</v>
      </c>
      <c r="D228" s="2">
        <v>3</v>
      </c>
      <c r="E228" s="2"/>
      <c r="F228" s="41">
        <f t="shared" si="73"/>
        <v>4</v>
      </c>
      <c r="G228" s="41">
        <f t="shared" si="61"/>
        <v>4</v>
      </c>
      <c r="H228" s="4" t="str">
        <f t="shared" si="74"/>
        <v>Ken Samuel</v>
      </c>
      <c r="I228" s="63" t="str">
        <f>VLOOKUP(ROUNDDOWN($B228,0),Games!B$5:E$41,2,0)</f>
        <v>Orleans</v>
      </c>
      <c r="J228" s="5">
        <f t="shared" si="62"/>
        <v>4</v>
      </c>
      <c r="K228" s="5" t="str">
        <f t="shared" si="63"/>
        <v>Sun</v>
      </c>
      <c r="L228" s="55" t="str">
        <f t="shared" si="75"/>
        <v>Orleans096</v>
      </c>
      <c r="M228" s="9">
        <f t="shared" si="76"/>
        <v>2</v>
      </c>
      <c r="N228" s="9">
        <f>VLOOKUP(VLOOKUP($B228,played,3,0),points,2+E228,0)</f>
        <v>19</v>
      </c>
      <c r="O228" s="9">
        <v>10</v>
      </c>
      <c r="P228" s="9">
        <v>1</v>
      </c>
      <c r="Q228" s="5" t="e">
        <f>IF(K227="Day",1,IF((C228+INT(B228)/100)=(C227+INT(#REF!)/100),0,1))</f>
        <v>#REF!</v>
      </c>
      <c r="R228" s="5">
        <f t="shared" si="69"/>
        <v>2</v>
      </c>
      <c r="S228" s="9">
        <v>1</v>
      </c>
      <c r="T228" s="5" t="e">
        <f t="shared" si="72"/>
        <v>#VALUE!</v>
      </c>
      <c r="U228" s="5">
        <f t="shared" si="70"/>
        <v>2</v>
      </c>
    </row>
    <row r="229" spans="1:21" ht="15.6" x14ac:dyDescent="0.3">
      <c r="A229" s="12" t="s">
        <v>209</v>
      </c>
      <c r="B229" s="2">
        <v>28.01</v>
      </c>
      <c r="C229" s="93" t="s">
        <v>439</v>
      </c>
      <c r="D229" s="2">
        <v>4</v>
      </c>
      <c r="E229" s="2"/>
      <c r="F229" s="41">
        <f t="shared" si="73"/>
        <v>4</v>
      </c>
      <c r="G229" s="41">
        <f t="shared" si="61"/>
        <v>4</v>
      </c>
      <c r="H229" s="4" t="str">
        <f t="shared" si="74"/>
        <v>Chris Wildes</v>
      </c>
      <c r="I229" s="63" t="str">
        <f>VLOOKUP(ROUNDDOWN($B229,0),Games!B$5:E$41,2,0)</f>
        <v>Orleans</v>
      </c>
      <c r="J229" s="5">
        <f t="shared" si="62"/>
        <v>4</v>
      </c>
      <c r="K229" s="5" t="str">
        <f t="shared" si="63"/>
        <v>Sun</v>
      </c>
      <c r="L229" s="55" t="str">
        <f t="shared" si="75"/>
        <v>Orleans027</v>
      </c>
      <c r="M229" s="9">
        <f t="shared" si="76"/>
        <v>1</v>
      </c>
      <c r="N229" s="9">
        <f t="shared" ref="N229:N240" si="77">VLOOKUP(VLOOKUP($B229,played,3,0),points,2+$D229,0)</f>
        <v>1</v>
      </c>
      <c r="O229" s="9">
        <v>6</v>
      </c>
      <c r="P229" s="9">
        <v>1</v>
      </c>
      <c r="Q229" s="5" t="e">
        <f>IF(#REF!="Day",1,IF((C229+INT(B229)/100)=(#REF!+INT(#REF!)/100),0,1))</f>
        <v>#REF!</v>
      </c>
      <c r="R229" s="5">
        <f t="shared" si="69"/>
        <v>1</v>
      </c>
      <c r="S229" s="9">
        <v>1</v>
      </c>
      <c r="T229" s="5" t="e">
        <f>IF(K226="Day",1,IF((C229+K229/10)=(C226+K226/10),0,1))</f>
        <v>#VALUE!</v>
      </c>
      <c r="U229" s="5">
        <f t="shared" si="70"/>
        <v>1</v>
      </c>
    </row>
    <row r="230" spans="1:21" ht="15.6" x14ac:dyDescent="0.3">
      <c r="A230" s="12" t="s">
        <v>209</v>
      </c>
      <c r="B230" s="2">
        <v>29.01</v>
      </c>
      <c r="C230" s="93" t="s">
        <v>469</v>
      </c>
      <c r="D230" s="2">
        <v>1</v>
      </c>
      <c r="E230" s="2"/>
      <c r="F230" s="41">
        <f t="shared" si="73"/>
        <v>4</v>
      </c>
      <c r="G230" s="41">
        <f t="shared" si="61"/>
        <v>4</v>
      </c>
      <c r="H230" s="4" t="str">
        <f t="shared" si="74"/>
        <v>Eugene Yee</v>
      </c>
      <c r="I230" s="63" t="str">
        <f>VLOOKUP(ROUNDDOWN($B230,0),Games!B$5:E$41,2,0)</f>
        <v>Puerto Rico</v>
      </c>
      <c r="J230" s="5">
        <f t="shared" si="62"/>
        <v>4</v>
      </c>
      <c r="K230" s="5" t="str">
        <f t="shared" si="63"/>
        <v>Sun</v>
      </c>
      <c r="L230" s="55" t="str">
        <f t="shared" si="75"/>
        <v>Puerto Rico057</v>
      </c>
      <c r="M230" s="9">
        <f t="shared" si="76"/>
        <v>10</v>
      </c>
      <c r="N230" s="9">
        <f t="shared" si="77"/>
        <v>10</v>
      </c>
      <c r="O230" s="9">
        <v>1</v>
      </c>
      <c r="P230" s="9">
        <v>1</v>
      </c>
      <c r="Q230" s="5">
        <f t="shared" ref="Q230:Q240" si="78">IF(K229="Day",1,IF((C230+INT(B230)/100)=(C229+INT(B229)/100),0,1))</f>
        <v>1</v>
      </c>
      <c r="R230" s="5">
        <f t="shared" si="69"/>
        <v>10</v>
      </c>
      <c r="S230" s="9">
        <v>1</v>
      </c>
      <c r="T230" s="5" t="e">
        <f t="shared" ref="T230:T240" si="79">IF(K225="Day",1,IF((C230+K230/10)=(C225+K225/10),0,1))</f>
        <v>#VALUE!</v>
      </c>
      <c r="U230" s="5">
        <f t="shared" si="70"/>
        <v>10</v>
      </c>
    </row>
    <row r="231" spans="1:21" ht="15.6" x14ac:dyDescent="0.3">
      <c r="A231" s="12" t="s">
        <v>209</v>
      </c>
      <c r="B231" s="2">
        <v>29.01</v>
      </c>
      <c r="C231" s="93" t="s">
        <v>432</v>
      </c>
      <c r="D231" s="2">
        <v>2</v>
      </c>
      <c r="E231" s="2"/>
      <c r="F231" s="41">
        <f t="shared" si="73"/>
        <v>4</v>
      </c>
      <c r="G231" s="41">
        <f t="shared" si="61"/>
        <v>4</v>
      </c>
      <c r="H231" s="4" t="str">
        <f t="shared" si="74"/>
        <v>Brian Henderson</v>
      </c>
      <c r="I231" s="63" t="str">
        <f>VLOOKUP(ROUNDDOWN($B231,0),Games!B$5:E$41,2,0)</f>
        <v>Puerto Rico</v>
      </c>
      <c r="J231" s="5">
        <f t="shared" si="62"/>
        <v>4</v>
      </c>
      <c r="K231" s="5" t="str">
        <f t="shared" si="63"/>
        <v>Sun</v>
      </c>
      <c r="L231" s="55" t="str">
        <f t="shared" si="75"/>
        <v>Puerto Rico020</v>
      </c>
      <c r="M231" s="9">
        <f t="shared" si="76"/>
        <v>6</v>
      </c>
      <c r="N231" s="9">
        <f t="shared" si="77"/>
        <v>6</v>
      </c>
      <c r="O231" s="9">
        <v>10</v>
      </c>
      <c r="P231" s="9">
        <v>1</v>
      </c>
      <c r="Q231" s="5">
        <f t="shared" si="78"/>
        <v>1</v>
      </c>
      <c r="R231" s="5">
        <f t="shared" si="69"/>
        <v>6</v>
      </c>
      <c r="S231" s="9">
        <v>1</v>
      </c>
      <c r="T231" s="5" t="e">
        <f t="shared" si="79"/>
        <v>#VALUE!</v>
      </c>
      <c r="U231" s="5">
        <f t="shared" si="70"/>
        <v>6</v>
      </c>
    </row>
    <row r="232" spans="1:21" ht="15.6" x14ac:dyDescent="0.3">
      <c r="A232" s="12" t="s">
        <v>209</v>
      </c>
      <c r="B232" s="2">
        <v>29.01</v>
      </c>
      <c r="C232" s="93" t="s">
        <v>447</v>
      </c>
      <c r="D232" s="2">
        <v>3</v>
      </c>
      <c r="E232" s="2"/>
      <c r="F232" s="41">
        <f t="shared" si="73"/>
        <v>4</v>
      </c>
      <c r="G232" s="41">
        <f t="shared" si="61"/>
        <v>4</v>
      </c>
      <c r="H232" s="4" t="str">
        <f t="shared" si="74"/>
        <v>Dana Crites</v>
      </c>
      <c r="I232" s="63" t="str">
        <f>VLOOKUP(ROUNDDOWN($B232,0),Games!B$5:E$41,2,0)</f>
        <v>Puerto Rico</v>
      </c>
      <c r="J232" s="5">
        <f t="shared" si="62"/>
        <v>4</v>
      </c>
      <c r="K232" s="5" t="str">
        <f t="shared" si="63"/>
        <v>Sun</v>
      </c>
      <c r="L232" s="55" t="str">
        <f t="shared" si="75"/>
        <v>Puerto Rico035</v>
      </c>
      <c r="M232" s="9">
        <f t="shared" si="76"/>
        <v>2</v>
      </c>
      <c r="N232" s="9">
        <f t="shared" si="77"/>
        <v>2</v>
      </c>
      <c r="O232" s="9">
        <v>1</v>
      </c>
      <c r="P232" s="9">
        <v>1</v>
      </c>
      <c r="Q232" s="5">
        <f t="shared" si="78"/>
        <v>1</v>
      </c>
      <c r="R232" s="5">
        <f t="shared" si="69"/>
        <v>2</v>
      </c>
      <c r="S232" s="9">
        <v>1</v>
      </c>
      <c r="T232" s="5" t="e">
        <f t="shared" si="79"/>
        <v>#VALUE!</v>
      </c>
      <c r="U232" s="5">
        <f t="shared" si="70"/>
        <v>2</v>
      </c>
    </row>
    <row r="233" spans="1:21" ht="15.6" x14ac:dyDescent="0.3">
      <c r="A233" s="12" t="s">
        <v>209</v>
      </c>
      <c r="B233" s="2">
        <v>29.01</v>
      </c>
      <c r="C233" s="93" t="s">
        <v>547</v>
      </c>
      <c r="D233" s="2">
        <v>4</v>
      </c>
      <c r="E233" s="2"/>
      <c r="F233" s="41">
        <f t="shared" si="73"/>
        <v>4</v>
      </c>
      <c r="G233" s="41">
        <f t="shared" si="61"/>
        <v>4</v>
      </c>
      <c r="H233" s="4" t="str">
        <f t="shared" si="74"/>
        <v>Richard Irving</v>
      </c>
      <c r="I233" s="63" t="str">
        <f>VLOOKUP(ROUNDDOWN($B233,0),Games!B$5:E$41,2,0)</f>
        <v>Puerto Rico</v>
      </c>
      <c r="J233" s="5">
        <f t="shared" si="62"/>
        <v>4</v>
      </c>
      <c r="K233" s="5" t="str">
        <f t="shared" si="63"/>
        <v>Sun</v>
      </c>
      <c r="L233" s="55" t="str">
        <f t="shared" si="75"/>
        <v>Puerto Rico135</v>
      </c>
      <c r="M233" s="9">
        <f t="shared" si="76"/>
        <v>1</v>
      </c>
      <c r="N233" s="9">
        <f t="shared" si="77"/>
        <v>1</v>
      </c>
      <c r="O233" s="9">
        <v>2</v>
      </c>
      <c r="P233" s="9">
        <v>1</v>
      </c>
      <c r="Q233" s="5">
        <f t="shared" si="78"/>
        <v>1</v>
      </c>
      <c r="R233" s="5">
        <f t="shared" si="69"/>
        <v>1</v>
      </c>
      <c r="S233" s="9">
        <v>1</v>
      </c>
      <c r="T233" s="5" t="e">
        <f t="shared" si="79"/>
        <v>#VALUE!</v>
      </c>
      <c r="U233" s="5">
        <f t="shared" si="70"/>
        <v>1</v>
      </c>
    </row>
    <row r="234" spans="1:21" ht="15.6" x14ac:dyDescent="0.3">
      <c r="A234" s="12" t="s">
        <v>209</v>
      </c>
      <c r="B234" s="2">
        <v>29.02</v>
      </c>
      <c r="C234" s="93" t="s">
        <v>518</v>
      </c>
      <c r="D234" s="2">
        <v>1</v>
      </c>
      <c r="E234" s="2"/>
      <c r="F234" s="41">
        <f t="shared" si="73"/>
        <v>4</v>
      </c>
      <c r="G234" s="41">
        <f t="shared" si="61"/>
        <v>4</v>
      </c>
      <c r="H234" s="4" t="str">
        <f t="shared" si="74"/>
        <v>Marcy Morelli</v>
      </c>
      <c r="I234" s="63" t="str">
        <f>VLOOKUP(ROUNDDOWN($B234,0),Games!B$5:E$41,2,0)</f>
        <v>Puerto Rico</v>
      </c>
      <c r="J234" s="5">
        <f t="shared" si="62"/>
        <v>5</v>
      </c>
      <c r="K234" s="5" t="str">
        <f t="shared" si="63"/>
        <v>Sun</v>
      </c>
      <c r="L234" s="55" t="str">
        <f t="shared" si="75"/>
        <v>Puerto Rico106</v>
      </c>
      <c r="M234" s="9">
        <f t="shared" si="76"/>
        <v>10</v>
      </c>
      <c r="N234" s="9">
        <f t="shared" si="77"/>
        <v>10</v>
      </c>
      <c r="O234" s="9">
        <v>6</v>
      </c>
      <c r="P234" s="9">
        <v>1</v>
      </c>
      <c r="Q234" s="5">
        <f t="shared" si="78"/>
        <v>1</v>
      </c>
      <c r="R234" s="5">
        <f t="shared" si="69"/>
        <v>10</v>
      </c>
      <c r="S234" s="9">
        <v>1</v>
      </c>
      <c r="T234" s="5" t="e">
        <f t="shared" si="79"/>
        <v>#VALUE!</v>
      </c>
      <c r="U234" s="5">
        <f t="shared" si="70"/>
        <v>10</v>
      </c>
    </row>
    <row r="235" spans="1:21" ht="15.6" x14ac:dyDescent="0.3">
      <c r="A235" s="12" t="s">
        <v>209</v>
      </c>
      <c r="B235" s="2">
        <v>29.02</v>
      </c>
      <c r="C235" s="93" t="s">
        <v>460</v>
      </c>
      <c r="D235" s="2">
        <v>2</v>
      </c>
      <c r="E235" s="12"/>
      <c r="F235" s="41">
        <f t="shared" si="73"/>
        <v>4</v>
      </c>
      <c r="G235" s="41">
        <f t="shared" si="61"/>
        <v>4</v>
      </c>
      <c r="H235" s="4" t="str">
        <f t="shared" si="74"/>
        <v>Ed Gilliland</v>
      </c>
      <c r="I235" s="63" t="str">
        <f>VLOOKUP(ROUNDDOWN($B235,0),Games!B$5:E$41,2,0)</f>
        <v>Puerto Rico</v>
      </c>
      <c r="J235" s="5">
        <f t="shared" si="62"/>
        <v>5</v>
      </c>
      <c r="K235" s="5" t="str">
        <f t="shared" si="63"/>
        <v>Sun</v>
      </c>
      <c r="L235" s="55" t="str">
        <f t="shared" si="75"/>
        <v>Puerto Rico048</v>
      </c>
      <c r="M235" s="9">
        <f t="shared" si="76"/>
        <v>6</v>
      </c>
      <c r="N235" s="9">
        <f t="shared" si="77"/>
        <v>6</v>
      </c>
      <c r="O235" s="9">
        <v>6</v>
      </c>
      <c r="P235" s="9">
        <v>1</v>
      </c>
      <c r="Q235" s="5">
        <f t="shared" si="78"/>
        <v>1</v>
      </c>
      <c r="R235" s="5">
        <f t="shared" si="69"/>
        <v>6</v>
      </c>
      <c r="S235" s="9">
        <v>1</v>
      </c>
      <c r="T235" s="5" t="e">
        <f t="shared" si="79"/>
        <v>#VALUE!</v>
      </c>
      <c r="U235" s="5">
        <f t="shared" si="70"/>
        <v>6</v>
      </c>
    </row>
    <row r="236" spans="1:21" ht="15.6" x14ac:dyDescent="0.3">
      <c r="A236" s="12" t="s">
        <v>209</v>
      </c>
      <c r="B236" s="2">
        <v>29.02</v>
      </c>
      <c r="C236" s="93" t="s">
        <v>481</v>
      </c>
      <c r="D236" s="2">
        <v>3</v>
      </c>
      <c r="E236" s="12"/>
      <c r="F236" s="41">
        <f t="shared" si="73"/>
        <v>4</v>
      </c>
      <c r="G236" s="41">
        <f t="shared" si="61"/>
        <v>4</v>
      </c>
      <c r="H236" s="4" t="str">
        <f t="shared" si="74"/>
        <v>James Henderson</v>
      </c>
      <c r="I236" s="63" t="str">
        <f>VLOOKUP(ROUNDDOWN($B236,0),Games!B$5:E$41,2,0)</f>
        <v>Puerto Rico</v>
      </c>
      <c r="J236" s="5">
        <f t="shared" si="62"/>
        <v>5</v>
      </c>
      <c r="K236" s="5" t="str">
        <f t="shared" si="63"/>
        <v>Sun</v>
      </c>
      <c r="L236" s="55" t="str">
        <f t="shared" si="75"/>
        <v>Puerto Rico069</v>
      </c>
      <c r="M236" s="9">
        <f t="shared" si="76"/>
        <v>2</v>
      </c>
      <c r="N236" s="9">
        <f t="shared" si="77"/>
        <v>3</v>
      </c>
      <c r="O236" s="9">
        <v>3</v>
      </c>
      <c r="P236" s="9">
        <v>1</v>
      </c>
      <c r="Q236" s="5">
        <f t="shared" si="78"/>
        <v>1</v>
      </c>
      <c r="R236" s="5">
        <f t="shared" si="69"/>
        <v>2</v>
      </c>
      <c r="S236" s="9">
        <v>1</v>
      </c>
      <c r="T236" s="5" t="e">
        <f t="shared" si="79"/>
        <v>#VALUE!</v>
      </c>
      <c r="U236" s="5">
        <f t="shared" si="70"/>
        <v>2</v>
      </c>
    </row>
    <row r="237" spans="1:21" ht="15.6" x14ac:dyDescent="0.3">
      <c r="A237" s="12" t="s">
        <v>209</v>
      </c>
      <c r="B237" s="2">
        <v>29.02</v>
      </c>
      <c r="C237" s="93" t="s">
        <v>430</v>
      </c>
      <c r="D237" s="2">
        <v>4</v>
      </c>
      <c r="E237" s="2"/>
      <c r="F237" s="41">
        <f t="shared" si="73"/>
        <v>4</v>
      </c>
      <c r="G237" s="41">
        <f t="shared" si="61"/>
        <v>4</v>
      </c>
      <c r="H237" s="4" t="str">
        <f t="shared" si="74"/>
        <v>Bob Crites</v>
      </c>
      <c r="I237" s="63" t="str">
        <f>VLOOKUP(ROUNDDOWN($B237,0),Games!B$5:E$41,2,0)</f>
        <v>Puerto Rico</v>
      </c>
      <c r="J237" s="5">
        <f t="shared" si="62"/>
        <v>5</v>
      </c>
      <c r="K237" s="5" t="str">
        <f t="shared" si="63"/>
        <v>Sun</v>
      </c>
      <c r="L237" s="55" t="str">
        <f t="shared" si="75"/>
        <v>Puerto Rico018</v>
      </c>
      <c r="M237" s="9">
        <f t="shared" si="76"/>
        <v>1</v>
      </c>
      <c r="N237" s="9">
        <f t="shared" si="77"/>
        <v>2</v>
      </c>
      <c r="O237" s="9">
        <v>10</v>
      </c>
      <c r="P237" s="9">
        <v>1</v>
      </c>
      <c r="Q237" s="5">
        <f t="shared" si="78"/>
        <v>1</v>
      </c>
      <c r="R237" s="5">
        <f t="shared" si="69"/>
        <v>1</v>
      </c>
      <c r="S237" s="9">
        <v>1</v>
      </c>
      <c r="T237" s="5" t="e">
        <f t="shared" si="79"/>
        <v>#VALUE!</v>
      </c>
      <c r="U237" s="5">
        <f t="shared" si="70"/>
        <v>1</v>
      </c>
    </row>
    <row r="238" spans="1:21" ht="15.6" x14ac:dyDescent="0.3">
      <c r="A238" s="12" t="s">
        <v>209</v>
      </c>
      <c r="B238" s="2">
        <v>29.03</v>
      </c>
      <c r="C238" s="93" t="s">
        <v>619</v>
      </c>
      <c r="D238" s="2">
        <v>1</v>
      </c>
      <c r="E238" s="2" t="s">
        <v>613</v>
      </c>
      <c r="F238" s="41">
        <f t="shared" si="73"/>
        <v>4</v>
      </c>
      <c r="G238" s="41">
        <v>412</v>
      </c>
      <c r="H238" s="4" t="str">
        <f t="shared" si="74"/>
        <v>Steve</v>
      </c>
      <c r="I238" s="63" t="str">
        <f>VLOOKUP(ROUNDDOWN($B238,0),Games!B$5:E$41,2,0)</f>
        <v>Puerto Rico</v>
      </c>
      <c r="J238" s="5">
        <f t="shared" si="62"/>
        <v>5</v>
      </c>
      <c r="K238" s="5" t="str">
        <f t="shared" si="63"/>
        <v>Sun</v>
      </c>
      <c r="L238" s="55" t="str">
        <f t="shared" si="75"/>
        <v>Puerto Rico162</v>
      </c>
      <c r="M238" s="9">
        <f t="shared" si="76"/>
        <v>8</v>
      </c>
      <c r="N238" s="9">
        <f t="shared" si="77"/>
        <v>10</v>
      </c>
      <c r="O238" s="9">
        <v>6</v>
      </c>
      <c r="P238" s="9">
        <v>1</v>
      </c>
      <c r="Q238" s="5">
        <f t="shared" si="78"/>
        <v>1</v>
      </c>
      <c r="R238" s="5">
        <f t="shared" si="69"/>
        <v>8</v>
      </c>
      <c r="S238" s="9">
        <v>1</v>
      </c>
      <c r="T238" s="5" t="e">
        <f t="shared" si="79"/>
        <v>#VALUE!</v>
      </c>
      <c r="U238" s="5">
        <f t="shared" si="70"/>
        <v>8</v>
      </c>
    </row>
    <row r="239" spans="1:21" ht="15.6" x14ac:dyDescent="0.3">
      <c r="A239" s="12" t="s">
        <v>209</v>
      </c>
      <c r="B239" s="2">
        <v>29.03</v>
      </c>
      <c r="C239" s="93" t="s">
        <v>575</v>
      </c>
      <c r="D239" s="2">
        <v>1</v>
      </c>
      <c r="E239" s="12" t="s">
        <v>613</v>
      </c>
      <c r="F239" s="41">
        <f t="shared" si="73"/>
        <v>4</v>
      </c>
      <c r="G239" s="41">
        <v>412</v>
      </c>
      <c r="H239" s="4" t="str">
        <f t="shared" si="74"/>
        <v>John Downing</v>
      </c>
      <c r="I239" s="63" t="str">
        <f>VLOOKUP(ROUNDDOWN($B239,0),Games!B$5:E$41,2,0)</f>
        <v>Puerto Rico</v>
      </c>
      <c r="J239" s="5">
        <f t="shared" si="62"/>
        <v>5</v>
      </c>
      <c r="K239" s="5" t="str">
        <f t="shared" si="63"/>
        <v>Sun</v>
      </c>
      <c r="L239" s="55" t="str">
        <f t="shared" si="75"/>
        <v>Puerto Rico180</v>
      </c>
      <c r="M239" s="9">
        <f t="shared" si="76"/>
        <v>8</v>
      </c>
      <c r="N239" s="9">
        <f t="shared" si="77"/>
        <v>10</v>
      </c>
      <c r="O239" s="9">
        <v>10</v>
      </c>
      <c r="P239" s="9">
        <v>1</v>
      </c>
      <c r="Q239" s="5">
        <f t="shared" si="78"/>
        <v>1</v>
      </c>
      <c r="R239" s="5">
        <f t="shared" si="69"/>
        <v>8</v>
      </c>
      <c r="S239" s="9">
        <v>1</v>
      </c>
      <c r="T239" s="5" t="e">
        <f t="shared" si="79"/>
        <v>#VALUE!</v>
      </c>
      <c r="U239" s="5">
        <f t="shared" si="70"/>
        <v>8</v>
      </c>
    </row>
    <row r="240" spans="1:21" ht="15.6" x14ac:dyDescent="0.3">
      <c r="A240" s="12" t="s">
        <v>209</v>
      </c>
      <c r="B240" s="2">
        <v>29.03</v>
      </c>
      <c r="C240" s="93" t="s">
        <v>618</v>
      </c>
      <c r="D240" s="2">
        <v>3</v>
      </c>
      <c r="E240" s="2"/>
      <c r="F240" s="41">
        <f t="shared" si="73"/>
        <v>4</v>
      </c>
      <c r="G240" s="41">
        <v>412</v>
      </c>
      <c r="H240" s="4" t="str">
        <f t="shared" si="74"/>
        <v>Dayle</v>
      </c>
      <c r="I240" s="63" t="str">
        <f>VLOOKUP(ROUNDDOWN($B240,0),Games!B$5:E$41,2,0)</f>
        <v>Puerto Rico</v>
      </c>
      <c r="J240" s="5">
        <f t="shared" si="62"/>
        <v>5</v>
      </c>
      <c r="K240" s="5" t="str">
        <f t="shared" si="63"/>
        <v>Sun</v>
      </c>
      <c r="L240" s="55" t="str">
        <f t="shared" si="75"/>
        <v>Puerto Rico291</v>
      </c>
      <c r="M240" s="9">
        <f t="shared" si="76"/>
        <v>2</v>
      </c>
      <c r="N240" s="9">
        <f t="shared" si="77"/>
        <v>3</v>
      </c>
      <c r="O240" s="9">
        <v>1</v>
      </c>
      <c r="P240" s="9">
        <v>1</v>
      </c>
      <c r="Q240" s="5">
        <f t="shared" si="78"/>
        <v>1</v>
      </c>
      <c r="R240" s="5">
        <f t="shared" si="69"/>
        <v>2</v>
      </c>
      <c r="S240" s="9">
        <v>1</v>
      </c>
      <c r="T240" s="5" t="e">
        <f t="shared" si="79"/>
        <v>#VALUE!</v>
      </c>
      <c r="U240" s="5">
        <f t="shared" si="70"/>
        <v>2</v>
      </c>
    </row>
    <row r="241" spans="1:21" ht="15.6" x14ac:dyDescent="0.3">
      <c r="A241" s="12" t="s">
        <v>209</v>
      </c>
      <c r="B241" s="2">
        <v>29.03</v>
      </c>
      <c r="C241" s="93" t="s">
        <v>501</v>
      </c>
      <c r="D241" s="2">
        <v>4</v>
      </c>
      <c r="E241" s="12"/>
      <c r="F241" s="41">
        <f t="shared" si="73"/>
        <v>4</v>
      </c>
      <c r="G241" s="41">
        <v>412</v>
      </c>
      <c r="H241" s="4" t="str">
        <f t="shared" si="74"/>
        <v>Josh Drye</v>
      </c>
      <c r="I241" s="63" t="str">
        <f>VLOOKUP(ROUNDDOWN($B241,0),Games!B$5:E$41,2,0)</f>
        <v>Puerto Rico</v>
      </c>
      <c r="J241" s="5"/>
      <c r="K241" s="5"/>
      <c r="L241" s="55" t="str">
        <f t="shared" si="75"/>
        <v>Puerto Rico089</v>
      </c>
      <c r="M241" s="9">
        <f t="shared" si="76"/>
        <v>1</v>
      </c>
      <c r="N241" s="9"/>
      <c r="O241" s="9"/>
      <c r="P241" s="9"/>
      <c r="Q241" s="5"/>
      <c r="R241" s="5"/>
      <c r="S241" s="9"/>
      <c r="T241" s="5"/>
      <c r="U241" s="5"/>
    </row>
    <row r="242" spans="1:21" ht="15.6" x14ac:dyDescent="0.3">
      <c r="A242" s="12" t="s">
        <v>209</v>
      </c>
      <c r="B242" s="2">
        <v>30.01</v>
      </c>
      <c r="C242" s="93" t="s">
        <v>592</v>
      </c>
      <c r="D242" s="2">
        <v>1</v>
      </c>
      <c r="E242" s="12"/>
      <c r="F242" s="41">
        <f t="shared" si="73"/>
        <v>4</v>
      </c>
      <c r="G242" s="41">
        <v>4234</v>
      </c>
      <c r="H242" s="4" t="str">
        <f t="shared" si="74"/>
        <v>Eric Wrobel</v>
      </c>
      <c r="I242" s="63" t="str">
        <f>VLOOKUP(ROUNDDOWN($B242,0),Games!B$5:E$41,2,0)</f>
        <v>Century: Spice Road</v>
      </c>
      <c r="J242" s="5">
        <f t="shared" ref="J242:J264" si="80">VLOOKUP($B242,played,2,0)</f>
        <v>4</v>
      </c>
      <c r="K242" s="5" t="str">
        <f t="shared" ref="K242:K264" si="81">VLOOKUP($B242,played,5,0)</f>
        <v>Sun</v>
      </c>
      <c r="L242" s="55" t="str">
        <f t="shared" si="75"/>
        <v>Century: Spice Road265</v>
      </c>
      <c r="M242" s="9">
        <f t="shared" si="76"/>
        <v>10</v>
      </c>
      <c r="N242" s="9"/>
      <c r="O242" s="9"/>
      <c r="P242" s="9"/>
      <c r="Q242" s="5"/>
      <c r="R242" s="5"/>
      <c r="S242" s="9"/>
      <c r="T242" s="5"/>
      <c r="U242" s="5"/>
    </row>
    <row r="243" spans="1:21" ht="15.6" x14ac:dyDescent="0.3">
      <c r="A243" s="12" t="s">
        <v>209</v>
      </c>
      <c r="B243" s="2">
        <v>30.01</v>
      </c>
      <c r="C243" s="93" t="s">
        <v>547</v>
      </c>
      <c r="D243" s="2">
        <v>4</v>
      </c>
      <c r="E243" s="12"/>
      <c r="F243" s="41">
        <f t="shared" si="73"/>
        <v>4</v>
      </c>
      <c r="G243" s="41">
        <v>4234</v>
      </c>
      <c r="H243" s="4" t="str">
        <f t="shared" si="74"/>
        <v>Richard Irving</v>
      </c>
      <c r="I243" s="63" t="str">
        <f>VLOOKUP(ROUNDDOWN($B243,0),Games!B$5:E$41,2,0)</f>
        <v>Century: Spice Road</v>
      </c>
      <c r="J243" s="5">
        <f t="shared" si="80"/>
        <v>4</v>
      </c>
      <c r="K243" s="5" t="str">
        <f t="shared" si="81"/>
        <v>Sun</v>
      </c>
      <c r="L243" s="55" t="str">
        <f t="shared" si="75"/>
        <v>Century: Spice Road135</v>
      </c>
      <c r="M243" s="9">
        <f t="shared" si="76"/>
        <v>3</v>
      </c>
      <c r="N243" s="9"/>
      <c r="O243" s="9"/>
      <c r="P243" s="9"/>
      <c r="Q243" s="5"/>
      <c r="R243" s="5"/>
      <c r="S243" s="9"/>
      <c r="T243" s="5"/>
      <c r="U243" s="5"/>
    </row>
    <row r="244" spans="1:21" ht="15.6" x14ac:dyDescent="0.3">
      <c r="A244" s="12" t="s">
        <v>209</v>
      </c>
      <c r="B244" s="2">
        <v>30.01</v>
      </c>
      <c r="C244" s="93" t="s">
        <v>469</v>
      </c>
      <c r="D244" s="2">
        <v>2</v>
      </c>
      <c r="E244" s="12" t="s">
        <v>613</v>
      </c>
      <c r="F244" s="41">
        <f t="shared" si="73"/>
        <v>4</v>
      </c>
      <c r="G244" s="5">
        <v>4234</v>
      </c>
      <c r="H244" s="4" t="str">
        <f t="shared" si="74"/>
        <v>Eugene Yee</v>
      </c>
      <c r="I244" s="63" t="str">
        <f>VLOOKUP(ROUNDDOWN($B244,0),Games!B$5:E$41,2,0)</f>
        <v>Century: Spice Road</v>
      </c>
      <c r="J244" s="5">
        <f t="shared" si="80"/>
        <v>4</v>
      </c>
      <c r="K244" s="5" t="str">
        <f t="shared" si="81"/>
        <v>Sun</v>
      </c>
      <c r="L244" s="55" t="str">
        <f t="shared" si="75"/>
        <v>Century: Spice Road057</v>
      </c>
      <c r="M244" s="9">
        <f t="shared" si="76"/>
        <v>3</v>
      </c>
      <c r="N244" s="9"/>
      <c r="O244" s="9"/>
      <c r="P244" s="9"/>
      <c r="Q244" s="5"/>
      <c r="R244" s="5"/>
      <c r="S244" s="9"/>
      <c r="T244" s="5"/>
      <c r="U244" s="5"/>
    </row>
    <row r="245" spans="1:21" ht="15.6" x14ac:dyDescent="0.3">
      <c r="A245" s="12" t="s">
        <v>209</v>
      </c>
      <c r="B245" s="2">
        <v>30.01</v>
      </c>
      <c r="C245" s="93" t="s">
        <v>623</v>
      </c>
      <c r="D245" s="2">
        <v>2</v>
      </c>
      <c r="E245" s="12" t="s">
        <v>613</v>
      </c>
      <c r="F245" s="41">
        <f t="shared" si="73"/>
        <v>4</v>
      </c>
      <c r="G245" s="5">
        <v>4234</v>
      </c>
      <c r="H245" s="4" t="str">
        <f t="shared" si="74"/>
        <v>sean McFarland</v>
      </c>
      <c r="I245" s="63" t="str">
        <f>VLOOKUP(ROUNDDOWN($B245,0),Games!B$5:E$41,2,0)</f>
        <v>Century: Spice Road</v>
      </c>
      <c r="J245" s="5">
        <f t="shared" si="80"/>
        <v>4</v>
      </c>
      <c r="K245" s="5" t="str">
        <f t="shared" si="81"/>
        <v>Sun</v>
      </c>
      <c r="L245" s="55" t="str">
        <f t="shared" si="75"/>
        <v>Century: Spice Road172</v>
      </c>
      <c r="M245" s="9">
        <f t="shared" si="76"/>
        <v>3</v>
      </c>
      <c r="N245" s="9"/>
      <c r="O245" s="9"/>
      <c r="P245" s="9"/>
      <c r="Q245" s="5"/>
      <c r="R245" s="5"/>
      <c r="S245" s="9"/>
      <c r="T245" s="5"/>
      <c r="U245" s="5"/>
    </row>
    <row r="246" spans="1:21" ht="15.6" x14ac:dyDescent="0.3">
      <c r="A246" s="12" t="s">
        <v>209</v>
      </c>
      <c r="B246" s="2">
        <v>30.02</v>
      </c>
      <c r="C246" s="93" t="s">
        <v>587</v>
      </c>
      <c r="D246" s="2">
        <v>1</v>
      </c>
      <c r="E246" s="12"/>
      <c r="F246" s="41">
        <f t="shared" si="73"/>
        <v>4</v>
      </c>
      <c r="G246" s="41">
        <v>4</v>
      </c>
      <c r="H246" s="4" t="str">
        <f t="shared" si="74"/>
        <v>Johnathan Towne</v>
      </c>
      <c r="I246" s="63" t="str">
        <f>VLOOKUP(ROUNDDOWN($B246,0),Games!B$5:E$41,2,0)</f>
        <v>Century: Spice Road</v>
      </c>
      <c r="J246" s="5" t="e">
        <f t="shared" si="80"/>
        <v>#N/A</v>
      </c>
      <c r="K246" s="5" t="e">
        <f t="shared" si="81"/>
        <v>#N/A</v>
      </c>
      <c r="L246" s="55" t="str">
        <f t="shared" si="75"/>
        <v>Century: Spice Road232</v>
      </c>
      <c r="M246" s="9">
        <f t="shared" si="76"/>
        <v>10</v>
      </c>
      <c r="N246" s="9"/>
      <c r="O246" s="9"/>
      <c r="P246" s="9"/>
      <c r="Q246" s="5"/>
      <c r="R246" s="5"/>
      <c r="S246" s="9"/>
      <c r="T246" s="5"/>
      <c r="U246" s="5"/>
    </row>
    <row r="247" spans="1:21" ht="15.6" x14ac:dyDescent="0.3">
      <c r="A247" s="12" t="s">
        <v>209</v>
      </c>
      <c r="B247" s="2">
        <v>30.02</v>
      </c>
      <c r="C247" s="93" t="s">
        <v>481</v>
      </c>
      <c r="D247" s="2">
        <v>2</v>
      </c>
      <c r="E247" s="12"/>
      <c r="F247" s="41">
        <f t="shared" si="73"/>
        <v>4</v>
      </c>
      <c r="G247" s="41">
        <v>4</v>
      </c>
      <c r="H247" s="4" t="str">
        <f t="shared" si="74"/>
        <v>James Henderson</v>
      </c>
      <c r="I247" s="63" t="str">
        <f>VLOOKUP(ROUNDDOWN($B247,0),Games!B$5:E$41,2,0)</f>
        <v>Century: Spice Road</v>
      </c>
      <c r="J247" s="5" t="e">
        <f t="shared" si="80"/>
        <v>#N/A</v>
      </c>
      <c r="K247" s="5" t="e">
        <f t="shared" si="81"/>
        <v>#N/A</v>
      </c>
      <c r="L247" s="55" t="str">
        <f t="shared" si="75"/>
        <v>Century: Spice Road069</v>
      </c>
      <c r="M247" s="9">
        <f t="shared" si="76"/>
        <v>6</v>
      </c>
      <c r="N247" s="9"/>
      <c r="O247" s="9"/>
      <c r="P247" s="9"/>
      <c r="Q247" s="5"/>
      <c r="R247" s="5"/>
      <c r="S247" s="9"/>
      <c r="T247" s="5"/>
      <c r="U247" s="5"/>
    </row>
    <row r="248" spans="1:21" ht="15.6" x14ac:dyDescent="0.3">
      <c r="A248" s="12" t="s">
        <v>209</v>
      </c>
      <c r="B248" s="2">
        <v>30.02</v>
      </c>
      <c r="C248" s="93" t="s">
        <v>568</v>
      </c>
      <c r="D248" s="2">
        <v>3</v>
      </c>
      <c r="E248" s="12"/>
      <c r="F248" s="41">
        <f t="shared" si="73"/>
        <v>4</v>
      </c>
      <c r="G248" s="41">
        <v>4</v>
      </c>
      <c r="H248" s="4" t="str">
        <f t="shared" si="74"/>
        <v>Zan Diamantis</v>
      </c>
      <c r="I248" s="63" t="str">
        <f>VLOOKUP(ROUNDDOWN($B248,0),Games!B$5:E$41,2,0)</f>
        <v>Century: Spice Road</v>
      </c>
      <c r="J248" s="5" t="e">
        <f t="shared" si="80"/>
        <v>#N/A</v>
      </c>
      <c r="K248" s="5" t="e">
        <f t="shared" si="81"/>
        <v>#N/A</v>
      </c>
      <c r="L248" s="55" t="str">
        <f t="shared" si="75"/>
        <v>Century: Spice Road156</v>
      </c>
      <c r="M248" s="9">
        <f t="shared" si="76"/>
        <v>2</v>
      </c>
      <c r="N248" s="9"/>
      <c r="O248" s="9"/>
      <c r="P248" s="9"/>
      <c r="Q248" s="5"/>
      <c r="R248" s="5"/>
      <c r="S248" s="9"/>
      <c r="T248" s="5"/>
      <c r="U248" s="5"/>
    </row>
    <row r="249" spans="1:21" ht="15.6" x14ac:dyDescent="0.3">
      <c r="A249" s="12" t="s">
        <v>209</v>
      </c>
      <c r="B249" s="2">
        <v>30.02</v>
      </c>
      <c r="C249" s="93" t="s">
        <v>448</v>
      </c>
      <c r="D249" s="2">
        <v>4</v>
      </c>
      <c r="E249" s="12"/>
      <c r="F249" s="41">
        <f t="shared" si="73"/>
        <v>4</v>
      </c>
      <c r="G249" s="41">
        <v>4</v>
      </c>
      <c r="H249" s="4" t="str">
        <f t="shared" si="74"/>
        <v>Daniel Beeson</v>
      </c>
      <c r="I249" s="63" t="str">
        <f>VLOOKUP(ROUNDDOWN($B249,0),Games!B$5:E$41,2,0)</f>
        <v>Century: Spice Road</v>
      </c>
      <c r="J249" s="5" t="e">
        <f t="shared" si="80"/>
        <v>#N/A</v>
      </c>
      <c r="K249" s="5" t="e">
        <f t="shared" si="81"/>
        <v>#N/A</v>
      </c>
      <c r="L249" s="55" t="str">
        <f t="shared" si="75"/>
        <v>Century: Spice Road036</v>
      </c>
      <c r="M249" s="9">
        <f t="shared" si="76"/>
        <v>1</v>
      </c>
      <c r="N249" s="9"/>
      <c r="O249" s="9"/>
      <c r="P249" s="9"/>
      <c r="Q249" s="5"/>
      <c r="R249" s="5"/>
      <c r="S249" s="9"/>
      <c r="T249" s="5"/>
      <c r="U249" s="5"/>
    </row>
    <row r="250" spans="1:21" ht="15.6" x14ac:dyDescent="0.3">
      <c r="A250" s="12" t="s">
        <v>209</v>
      </c>
      <c r="B250" s="2">
        <v>31.01</v>
      </c>
      <c r="C250" s="93" t="s">
        <v>494</v>
      </c>
      <c r="D250" s="2">
        <v>1</v>
      </c>
      <c r="E250" s="12"/>
      <c r="F250" s="41">
        <f t="shared" si="73"/>
        <v>3</v>
      </c>
      <c r="G250" s="41">
        <v>4</v>
      </c>
      <c r="H250" s="4" t="str">
        <f t="shared" si="74"/>
        <v xml:space="preserve">John Ohlhoff </v>
      </c>
      <c r="I250" s="63" t="str">
        <f>VLOOKUP(ROUNDDOWN($B250,0),Games!B$5:E$41,2,0)</f>
        <v xml:space="preserve">Carcassonne </v>
      </c>
      <c r="J250" s="5">
        <f t="shared" si="80"/>
        <v>4</v>
      </c>
      <c r="K250" s="5" t="str">
        <f t="shared" si="81"/>
        <v>Sun</v>
      </c>
      <c r="L250" s="55" t="str">
        <f t="shared" si="75"/>
        <v>Carcassonne 082</v>
      </c>
      <c r="M250" s="9">
        <f t="shared" si="76"/>
        <v>10</v>
      </c>
      <c r="N250" s="9"/>
      <c r="O250" s="9"/>
      <c r="P250" s="9"/>
      <c r="Q250" s="5"/>
      <c r="R250" s="5"/>
      <c r="S250" s="9"/>
      <c r="T250" s="5"/>
      <c r="U250" s="5"/>
    </row>
    <row r="251" spans="1:21" ht="15.6" x14ac:dyDescent="0.3">
      <c r="A251" s="12" t="s">
        <v>209</v>
      </c>
      <c r="B251" s="2">
        <v>31.01</v>
      </c>
      <c r="C251" s="93" t="s">
        <v>581</v>
      </c>
      <c r="D251" s="2">
        <v>2</v>
      </c>
      <c r="E251" s="12"/>
      <c r="F251" s="41">
        <f t="shared" si="73"/>
        <v>3</v>
      </c>
      <c r="G251" s="41">
        <v>4</v>
      </c>
      <c r="H251" s="4" t="str">
        <f t="shared" si="74"/>
        <v>John Mewshaw</v>
      </c>
      <c r="I251" s="63" t="str">
        <f>VLOOKUP(ROUNDDOWN($B251,0),Games!B$5:E$41,2,0)</f>
        <v xml:space="preserve">Carcassonne </v>
      </c>
      <c r="J251" s="5">
        <f t="shared" si="80"/>
        <v>4</v>
      </c>
      <c r="K251" s="5" t="str">
        <f t="shared" si="81"/>
        <v>Sun</v>
      </c>
      <c r="L251" s="55" t="str">
        <f t="shared" si="75"/>
        <v>Carcassonne 233</v>
      </c>
      <c r="M251" s="9">
        <f t="shared" si="76"/>
        <v>6</v>
      </c>
      <c r="N251" s="9"/>
      <c r="O251" s="9"/>
      <c r="P251" s="9"/>
      <c r="Q251" s="5"/>
      <c r="R251" s="5"/>
      <c r="S251" s="9"/>
      <c r="T251" s="5"/>
      <c r="U251" s="5"/>
    </row>
    <row r="252" spans="1:21" ht="15.6" x14ac:dyDescent="0.3">
      <c r="A252" s="12" t="s">
        <v>209</v>
      </c>
      <c r="B252" s="2">
        <v>31.01</v>
      </c>
      <c r="C252" s="93" t="s">
        <v>577</v>
      </c>
      <c r="D252" s="2">
        <v>3</v>
      </c>
      <c r="E252" s="12"/>
      <c r="F252" s="41">
        <f t="shared" si="73"/>
        <v>3</v>
      </c>
      <c r="G252" s="41">
        <v>4</v>
      </c>
      <c r="H252" s="4" t="str">
        <f t="shared" si="74"/>
        <v>Lee Mewshaw</v>
      </c>
      <c r="I252" s="63" t="str">
        <f>VLOOKUP(ROUNDDOWN($B252,0),Games!B$5:E$41,2,0)</f>
        <v xml:space="preserve">Carcassonne </v>
      </c>
      <c r="J252" s="5">
        <f t="shared" si="80"/>
        <v>4</v>
      </c>
      <c r="K252" s="5" t="str">
        <f t="shared" si="81"/>
        <v>Sun</v>
      </c>
      <c r="L252" s="55" t="str">
        <f t="shared" si="75"/>
        <v>Carcassonne 165</v>
      </c>
      <c r="M252" s="9">
        <f t="shared" si="76"/>
        <v>2</v>
      </c>
      <c r="N252" s="9"/>
      <c r="O252" s="9"/>
      <c r="P252" s="9"/>
      <c r="Q252" s="5"/>
      <c r="R252" s="5"/>
      <c r="S252" s="9"/>
      <c r="T252" s="5"/>
      <c r="U252" s="5"/>
    </row>
    <row r="253" spans="1:21" ht="15.6" x14ac:dyDescent="0.3">
      <c r="A253" s="12" t="s">
        <v>209</v>
      </c>
      <c r="B253" s="2">
        <v>31.02</v>
      </c>
      <c r="C253" s="93" t="s">
        <v>501</v>
      </c>
      <c r="D253" s="2">
        <v>1</v>
      </c>
      <c r="E253" s="12"/>
      <c r="F253" s="41">
        <f t="shared" si="73"/>
        <v>3</v>
      </c>
      <c r="G253" s="41">
        <v>4</v>
      </c>
      <c r="H253" s="4" t="str">
        <f t="shared" si="74"/>
        <v>Josh Drye</v>
      </c>
      <c r="I253" s="63" t="str">
        <f>VLOOKUP(ROUNDDOWN($B253,0),Games!B$5:E$41,2,0)</f>
        <v xml:space="preserve">Carcassonne </v>
      </c>
      <c r="J253" s="5">
        <f t="shared" si="80"/>
        <v>3</v>
      </c>
      <c r="K253" s="5" t="str">
        <f t="shared" si="81"/>
        <v>Sun</v>
      </c>
      <c r="L253" s="55" t="str">
        <f t="shared" si="75"/>
        <v>Carcassonne 089</v>
      </c>
      <c r="M253" s="9">
        <f t="shared" si="76"/>
        <v>10</v>
      </c>
      <c r="N253" s="9"/>
      <c r="O253" s="9"/>
      <c r="P253" s="9"/>
      <c r="Q253" s="5"/>
      <c r="R253" s="5"/>
      <c r="S253" s="9"/>
      <c r="T253" s="5"/>
      <c r="U253" s="5"/>
    </row>
    <row r="254" spans="1:21" ht="15.6" x14ac:dyDescent="0.3">
      <c r="A254" s="12" t="s">
        <v>209</v>
      </c>
      <c r="B254" s="2">
        <v>31.02</v>
      </c>
      <c r="C254" s="93" t="s">
        <v>518</v>
      </c>
      <c r="D254" s="2">
        <v>2</v>
      </c>
      <c r="E254" s="12"/>
      <c r="F254" s="41">
        <f t="shared" si="73"/>
        <v>3</v>
      </c>
      <c r="G254" s="41">
        <v>4</v>
      </c>
      <c r="H254" s="4" t="str">
        <f t="shared" si="74"/>
        <v>Marcy Morelli</v>
      </c>
      <c r="I254" s="63" t="str">
        <f>VLOOKUP(ROUNDDOWN($B254,0),Games!B$5:E$41,2,0)</f>
        <v xml:space="preserve">Carcassonne </v>
      </c>
      <c r="J254" s="5">
        <f t="shared" si="80"/>
        <v>3</v>
      </c>
      <c r="K254" s="5" t="str">
        <f t="shared" si="81"/>
        <v>Sun</v>
      </c>
      <c r="L254" s="55" t="str">
        <f t="shared" si="75"/>
        <v>Carcassonne 106</v>
      </c>
      <c r="M254" s="9">
        <f t="shared" si="76"/>
        <v>6</v>
      </c>
      <c r="N254" s="9"/>
      <c r="O254" s="9"/>
      <c r="P254" s="9"/>
      <c r="Q254" s="5"/>
      <c r="R254" s="5"/>
      <c r="S254" s="9"/>
      <c r="T254" s="5"/>
      <c r="U254" s="5"/>
    </row>
    <row r="255" spans="1:21" ht="15.6" x14ac:dyDescent="0.3">
      <c r="A255" s="12" t="s">
        <v>209</v>
      </c>
      <c r="B255" s="2">
        <v>31.02</v>
      </c>
      <c r="C255" s="93" t="s">
        <v>560</v>
      </c>
      <c r="D255" s="2">
        <v>3</v>
      </c>
      <c r="E255" s="12"/>
      <c r="F255" s="41">
        <f t="shared" si="73"/>
        <v>3</v>
      </c>
      <c r="G255" s="41">
        <v>4</v>
      </c>
      <c r="H255" s="4" t="str">
        <f t="shared" si="74"/>
        <v xml:space="preserve">Timothy Ohlhoff </v>
      </c>
      <c r="I255" s="63" t="str">
        <f>VLOOKUP(ROUNDDOWN($B255,0),Games!B$5:E$41,2,0)</f>
        <v xml:space="preserve">Carcassonne </v>
      </c>
      <c r="J255" s="5">
        <f t="shared" si="80"/>
        <v>3</v>
      </c>
      <c r="K255" s="5" t="str">
        <f t="shared" si="81"/>
        <v>Sun</v>
      </c>
      <c r="L255" s="55" t="str">
        <f t="shared" si="75"/>
        <v>Carcassonne 148</v>
      </c>
      <c r="M255" s="9">
        <f t="shared" si="76"/>
        <v>2</v>
      </c>
      <c r="N255" s="9"/>
      <c r="O255" s="9"/>
      <c r="P255" s="9"/>
      <c r="Q255" s="5"/>
      <c r="R255" s="5"/>
      <c r="S255" s="9"/>
      <c r="T255" s="5"/>
      <c r="U255" s="5"/>
    </row>
    <row r="256" spans="1:21" ht="15.6" x14ac:dyDescent="0.3">
      <c r="A256" s="12" t="s">
        <v>209</v>
      </c>
      <c r="B256" s="2">
        <v>32.01</v>
      </c>
      <c r="C256" s="93" t="s">
        <v>439</v>
      </c>
      <c r="D256" s="2">
        <v>1</v>
      </c>
      <c r="E256" s="12"/>
      <c r="F256" s="41">
        <f t="shared" si="73"/>
        <v>4</v>
      </c>
      <c r="G256" s="41">
        <v>4</v>
      </c>
      <c r="H256" s="4" t="str">
        <f t="shared" si="74"/>
        <v>Chris Wildes</v>
      </c>
      <c r="I256" s="63" t="str">
        <f>VLOOKUP(ROUNDDOWN($B256,0),Games!B$5:E$41,2,0)</f>
        <v>Splendor</v>
      </c>
      <c r="J256" s="5">
        <f t="shared" si="80"/>
        <v>4</v>
      </c>
      <c r="K256" s="5" t="str">
        <f t="shared" si="81"/>
        <v>Sun</v>
      </c>
      <c r="L256" s="55" t="str">
        <f t="shared" si="75"/>
        <v>Splendor027</v>
      </c>
      <c r="M256" s="9">
        <f t="shared" si="76"/>
        <v>10</v>
      </c>
      <c r="N256" s="9"/>
      <c r="O256" s="9"/>
      <c r="P256" s="9"/>
      <c r="Q256" s="5"/>
      <c r="R256" s="5"/>
      <c r="S256" s="9"/>
      <c r="T256" s="5"/>
      <c r="U256" s="5"/>
    </row>
    <row r="257" spans="1:21" ht="15.6" x14ac:dyDescent="0.3">
      <c r="A257" s="12" t="s">
        <v>209</v>
      </c>
      <c r="B257" s="2">
        <v>32.01</v>
      </c>
      <c r="C257" s="93" t="s">
        <v>430</v>
      </c>
      <c r="D257" s="2">
        <v>2</v>
      </c>
      <c r="E257" s="12"/>
      <c r="F257" s="41">
        <f t="shared" si="73"/>
        <v>4</v>
      </c>
      <c r="G257" s="41">
        <v>4</v>
      </c>
      <c r="H257" s="4" t="str">
        <f t="shared" si="74"/>
        <v>Bob Crites</v>
      </c>
      <c r="I257" s="63" t="str">
        <f>VLOOKUP(ROUNDDOWN($B257,0),Games!B$5:E$41,2,0)</f>
        <v>Splendor</v>
      </c>
      <c r="J257" s="5">
        <f t="shared" si="80"/>
        <v>4</v>
      </c>
      <c r="K257" s="5" t="str">
        <f t="shared" si="81"/>
        <v>Sun</v>
      </c>
      <c r="L257" s="55" t="str">
        <f t="shared" si="75"/>
        <v>Splendor018</v>
      </c>
      <c r="M257" s="9">
        <f t="shared" si="76"/>
        <v>6</v>
      </c>
      <c r="N257" s="9"/>
      <c r="O257" s="9"/>
      <c r="P257" s="9"/>
      <c r="Q257" s="5"/>
      <c r="R257" s="5"/>
      <c r="S257" s="9"/>
      <c r="T257" s="5"/>
      <c r="U257" s="5"/>
    </row>
    <row r="258" spans="1:21" ht="15.6" x14ac:dyDescent="0.3">
      <c r="A258" s="12" t="s">
        <v>209</v>
      </c>
      <c r="B258" s="2">
        <v>32.01</v>
      </c>
      <c r="C258" s="93" t="s">
        <v>432</v>
      </c>
      <c r="D258" s="2">
        <v>3</v>
      </c>
      <c r="E258" s="12"/>
      <c r="F258" s="41">
        <f t="shared" si="73"/>
        <v>4</v>
      </c>
      <c r="G258" s="41">
        <v>4</v>
      </c>
      <c r="H258" s="4" t="str">
        <f t="shared" si="74"/>
        <v>Brian Henderson</v>
      </c>
      <c r="I258" s="63" t="str">
        <f>VLOOKUP(ROUNDDOWN($B258,0),Games!B$5:E$41,2,0)</f>
        <v>Splendor</v>
      </c>
      <c r="J258" s="5">
        <f t="shared" si="80"/>
        <v>4</v>
      </c>
      <c r="K258" s="5" t="str">
        <f t="shared" si="81"/>
        <v>Sun</v>
      </c>
      <c r="L258" s="55" t="str">
        <f t="shared" si="75"/>
        <v>Splendor020</v>
      </c>
      <c r="M258" s="9">
        <f t="shared" si="76"/>
        <v>2</v>
      </c>
      <c r="N258" s="9"/>
      <c r="O258" s="9"/>
      <c r="P258" s="9"/>
      <c r="Q258" s="5"/>
      <c r="R258" s="5"/>
      <c r="S258" s="9"/>
      <c r="T258" s="5"/>
      <c r="U258" s="5"/>
    </row>
    <row r="259" spans="1:21" ht="15.6" x14ac:dyDescent="0.3">
      <c r="A259" s="12" t="s">
        <v>209</v>
      </c>
      <c r="B259" s="2">
        <v>32.01</v>
      </c>
      <c r="C259" s="93" t="s">
        <v>442</v>
      </c>
      <c r="D259" s="2">
        <v>4</v>
      </c>
      <c r="E259" s="12"/>
      <c r="F259" s="41">
        <f t="shared" si="73"/>
        <v>4</v>
      </c>
      <c r="G259" s="41">
        <v>4</v>
      </c>
      <c r="H259" s="4" t="str">
        <f t="shared" si="74"/>
        <v>Christopher Yaure</v>
      </c>
      <c r="I259" s="63" t="str">
        <f>VLOOKUP(ROUNDDOWN($B259,0),Games!B$5:E$41,2,0)</f>
        <v>Splendor</v>
      </c>
      <c r="J259" s="5">
        <f t="shared" si="80"/>
        <v>4</v>
      </c>
      <c r="K259" s="5" t="str">
        <f t="shared" si="81"/>
        <v>Sun</v>
      </c>
      <c r="L259" s="55" t="str">
        <f t="shared" si="75"/>
        <v>Splendor030</v>
      </c>
      <c r="M259" s="9">
        <f t="shared" si="76"/>
        <v>1</v>
      </c>
      <c r="N259" s="9"/>
      <c r="O259" s="9"/>
      <c r="P259" s="9"/>
      <c r="Q259" s="5"/>
      <c r="R259" s="5"/>
      <c r="S259" s="9"/>
      <c r="T259" s="5"/>
      <c r="U259" s="5"/>
    </row>
    <row r="260" spans="1:21" ht="15.6" x14ac:dyDescent="0.3">
      <c r="A260" s="12" t="s">
        <v>209</v>
      </c>
      <c r="B260" s="2">
        <v>32.020000000000003</v>
      </c>
      <c r="C260" s="93" t="s">
        <v>508</v>
      </c>
      <c r="D260" s="2">
        <v>1</v>
      </c>
      <c r="E260" s="12"/>
      <c r="F260" s="41">
        <f t="shared" si="73"/>
        <v>4</v>
      </c>
      <c r="G260" s="41">
        <v>4</v>
      </c>
      <c r="H260" s="4" t="str">
        <f t="shared" si="74"/>
        <v>Ken Samuel</v>
      </c>
      <c r="I260" s="63" t="str">
        <f>VLOOKUP(ROUNDDOWN($B260,0),Games!B$5:E$41,2,0)</f>
        <v>Splendor</v>
      </c>
      <c r="J260" s="5">
        <f t="shared" si="80"/>
        <v>4</v>
      </c>
      <c r="K260" s="5" t="str">
        <f t="shared" si="81"/>
        <v>Sun</v>
      </c>
      <c r="L260" s="55" t="str">
        <f t="shared" si="75"/>
        <v>Splendor096</v>
      </c>
      <c r="M260" s="9">
        <f t="shared" si="76"/>
        <v>10</v>
      </c>
      <c r="N260" s="9"/>
      <c r="O260" s="9"/>
      <c r="P260" s="9"/>
      <c r="Q260" s="5"/>
      <c r="R260" s="5"/>
      <c r="S260" s="9"/>
      <c r="T260" s="5"/>
      <c r="U260" s="5"/>
    </row>
    <row r="261" spans="1:21" ht="15.6" x14ac:dyDescent="0.3">
      <c r="A261" s="12" t="s">
        <v>209</v>
      </c>
      <c r="B261" s="2">
        <v>32.020000000000003</v>
      </c>
      <c r="C261" s="93" t="s">
        <v>447</v>
      </c>
      <c r="D261" s="2">
        <v>2</v>
      </c>
      <c r="E261" s="12"/>
      <c r="F261" s="41">
        <f t="shared" si="73"/>
        <v>4</v>
      </c>
      <c r="G261" s="41">
        <v>4</v>
      </c>
      <c r="H261" s="4" t="str">
        <f t="shared" si="74"/>
        <v>Dana Crites</v>
      </c>
      <c r="I261" s="63" t="str">
        <f>VLOOKUP(ROUNDDOWN($B261,0),Games!B$5:E$41,2,0)</f>
        <v>Splendor</v>
      </c>
      <c r="J261" s="5">
        <f t="shared" si="80"/>
        <v>4</v>
      </c>
      <c r="K261" s="5" t="str">
        <f t="shared" si="81"/>
        <v>Sun</v>
      </c>
      <c r="L261" s="55" t="str">
        <f t="shared" si="75"/>
        <v>Splendor035</v>
      </c>
      <c r="M261" s="9">
        <f t="shared" si="76"/>
        <v>6</v>
      </c>
      <c r="N261" s="9"/>
      <c r="O261" s="9"/>
      <c r="P261" s="9"/>
      <c r="Q261" s="5"/>
      <c r="R261" s="5"/>
      <c r="S261" s="9"/>
      <c r="T261" s="5"/>
      <c r="U261" s="5"/>
    </row>
    <row r="262" spans="1:21" ht="15.6" x14ac:dyDescent="0.3">
      <c r="A262" s="12" t="s">
        <v>209</v>
      </c>
      <c r="B262" s="2">
        <v>32.020000000000003</v>
      </c>
      <c r="C262" s="93" t="s">
        <v>554</v>
      </c>
      <c r="D262" s="2">
        <v>3</v>
      </c>
      <c r="E262" s="12"/>
      <c r="F262" s="41">
        <f t="shared" si="73"/>
        <v>4</v>
      </c>
      <c r="G262" s="41">
        <v>4</v>
      </c>
      <c r="H262" s="4" t="str">
        <f t="shared" si="74"/>
        <v>Sarah Crites</v>
      </c>
      <c r="I262" s="63" t="str">
        <f>VLOOKUP(ROUNDDOWN($B262,0),Games!B$5:E$41,2,0)</f>
        <v>Splendor</v>
      </c>
      <c r="J262" s="5">
        <f t="shared" si="80"/>
        <v>4</v>
      </c>
      <c r="K262" s="5" t="str">
        <f t="shared" si="81"/>
        <v>Sun</v>
      </c>
      <c r="L262" s="55" t="str">
        <f t="shared" si="75"/>
        <v>Splendor142</v>
      </c>
      <c r="M262" s="9">
        <f t="shared" si="76"/>
        <v>2</v>
      </c>
      <c r="N262" s="9"/>
      <c r="O262" s="9"/>
      <c r="P262" s="9"/>
      <c r="Q262" s="5"/>
      <c r="R262" s="5"/>
      <c r="S262" s="9"/>
      <c r="T262" s="5"/>
      <c r="U262" s="5"/>
    </row>
    <row r="263" spans="1:21" ht="15.6" x14ac:dyDescent="0.3">
      <c r="A263" s="12" t="s">
        <v>209</v>
      </c>
      <c r="B263" s="2">
        <v>32.020000000000003</v>
      </c>
      <c r="C263" s="93" t="s">
        <v>624</v>
      </c>
      <c r="D263" s="2">
        <v>4</v>
      </c>
      <c r="E263" s="12"/>
      <c r="F263" s="41">
        <f t="shared" si="73"/>
        <v>4</v>
      </c>
      <c r="G263" s="41">
        <v>4</v>
      </c>
      <c r="H263" s="4" t="str">
        <f t="shared" si="74"/>
        <v>Jon</v>
      </c>
      <c r="I263" s="63" t="str">
        <f>VLOOKUP(ROUNDDOWN($B263,0),Games!B$5:E$41,2,0)</f>
        <v>Splendor</v>
      </c>
      <c r="J263" s="5">
        <f t="shared" si="80"/>
        <v>4</v>
      </c>
      <c r="K263" s="5" t="str">
        <f t="shared" si="81"/>
        <v>Sun</v>
      </c>
      <c r="L263" s="55" t="str">
        <f t="shared" si="75"/>
        <v>Splendor298</v>
      </c>
      <c r="M263" s="9">
        <f t="shared" si="76"/>
        <v>1</v>
      </c>
      <c r="N263" s="9"/>
      <c r="O263" s="9"/>
      <c r="P263" s="9"/>
      <c r="Q263" s="5"/>
      <c r="R263" s="5"/>
      <c r="S263" s="9"/>
      <c r="T263" s="5"/>
      <c r="U263" s="5"/>
    </row>
    <row r="264" spans="1:21" ht="15.6" x14ac:dyDescent="0.3">
      <c r="A264" s="12" t="s">
        <v>209</v>
      </c>
      <c r="B264" s="2">
        <v>32.03</v>
      </c>
      <c r="C264" s="93" t="s">
        <v>556</v>
      </c>
      <c r="D264" s="2">
        <v>4</v>
      </c>
      <c r="E264" s="12"/>
      <c r="F264" s="41">
        <f t="shared" si="73"/>
        <v>4</v>
      </c>
      <c r="G264" s="41">
        <v>4</v>
      </c>
      <c r="H264" s="4" t="str">
        <f t="shared" si="74"/>
        <v>Shari Sanderson</v>
      </c>
      <c r="I264" s="63" t="str">
        <f>VLOOKUP(ROUNDDOWN($B264,0),Games!B$5:E$41,2,0)</f>
        <v>Splendor</v>
      </c>
      <c r="J264" s="5">
        <f t="shared" si="80"/>
        <v>4</v>
      </c>
      <c r="K264" s="5" t="str">
        <f t="shared" si="81"/>
        <v>Sun</v>
      </c>
      <c r="L264" s="55" t="str">
        <f t="shared" si="75"/>
        <v>Splendor144</v>
      </c>
      <c r="M264" s="9">
        <f t="shared" si="76"/>
        <v>1</v>
      </c>
      <c r="N264" s="9"/>
      <c r="O264" s="9"/>
      <c r="P264" s="9"/>
      <c r="Q264" s="5"/>
      <c r="R264" s="5"/>
      <c r="S264" s="9"/>
      <c r="T264" s="5"/>
      <c r="U264" s="5"/>
    </row>
    <row r="265" spans="1:21" ht="15.6" x14ac:dyDescent="0.3">
      <c r="A265" s="12" t="s">
        <v>209</v>
      </c>
      <c r="B265" s="2">
        <v>32.03</v>
      </c>
      <c r="C265" s="93" t="s">
        <v>546</v>
      </c>
      <c r="D265" s="2">
        <v>1</v>
      </c>
      <c r="E265" s="12"/>
      <c r="F265" s="41">
        <f t="shared" si="73"/>
        <v>4</v>
      </c>
      <c r="G265" s="41">
        <v>4</v>
      </c>
      <c r="H265" s="4"/>
      <c r="I265" s="63"/>
      <c r="J265" s="5"/>
      <c r="K265" s="5"/>
      <c r="L265" s="55"/>
      <c r="M265" s="9">
        <f t="shared" si="76"/>
        <v>10</v>
      </c>
      <c r="N265" s="9"/>
      <c r="O265" s="9"/>
      <c r="P265" s="9"/>
      <c r="Q265" s="5"/>
      <c r="R265" s="5"/>
      <c r="S265" s="9"/>
      <c r="T265" s="5"/>
      <c r="U265" s="5"/>
    </row>
    <row r="266" spans="1:21" ht="15.6" x14ac:dyDescent="0.3">
      <c r="A266" s="12" t="s">
        <v>209</v>
      </c>
      <c r="B266" s="2">
        <v>32.03</v>
      </c>
      <c r="C266" s="93" t="s">
        <v>614</v>
      </c>
      <c r="D266" s="2">
        <v>2</v>
      </c>
      <c r="E266" s="12"/>
      <c r="F266" s="41">
        <f t="shared" si="73"/>
        <v>4</v>
      </c>
      <c r="G266" s="41">
        <v>4</v>
      </c>
      <c r="H266" s="4"/>
      <c r="I266" s="63"/>
      <c r="J266" s="5"/>
      <c r="K266" s="5"/>
      <c r="L266" s="55"/>
      <c r="M266" s="9">
        <f t="shared" si="76"/>
        <v>6</v>
      </c>
      <c r="N266" s="9"/>
      <c r="O266" s="9"/>
      <c r="P266" s="9"/>
      <c r="Q266" s="5"/>
      <c r="R266" s="5"/>
      <c r="S266" s="9"/>
      <c r="T266" s="5"/>
      <c r="U266" s="5"/>
    </row>
    <row r="267" spans="1:21" ht="15.6" x14ac:dyDescent="0.3">
      <c r="A267" s="12" t="s">
        <v>209</v>
      </c>
      <c r="B267" s="2">
        <v>32.03</v>
      </c>
      <c r="C267" s="93" t="s">
        <v>626</v>
      </c>
      <c r="D267" s="2">
        <v>3</v>
      </c>
      <c r="E267" s="12"/>
      <c r="F267" s="41">
        <f t="shared" si="73"/>
        <v>4</v>
      </c>
      <c r="G267" s="41">
        <v>4</v>
      </c>
      <c r="H267" s="4"/>
      <c r="I267" s="63"/>
      <c r="J267" s="5"/>
      <c r="K267" s="5"/>
      <c r="L267" s="55"/>
      <c r="M267" s="9">
        <f t="shared" si="76"/>
        <v>2</v>
      </c>
      <c r="N267" s="9"/>
      <c r="O267" s="9"/>
      <c r="P267" s="9"/>
      <c r="Q267" s="5"/>
      <c r="R267" s="5"/>
      <c r="S267" s="9"/>
      <c r="T267" s="5"/>
      <c r="U267" s="5"/>
    </row>
    <row r="268" spans="1:21" x14ac:dyDescent="0.25">
      <c r="A268" s="12"/>
      <c r="B268" s="2"/>
      <c r="C268" s="69" t="s">
        <v>208</v>
      </c>
      <c r="D268" s="2"/>
      <c r="E268" s="2"/>
      <c r="F268" s="41">
        <f t="shared" si="73"/>
        <v>0</v>
      </c>
      <c r="G268" s="41">
        <f t="shared" ref="G268:G331" si="82">F268</f>
        <v>0</v>
      </c>
      <c r="H268" s="4" t="e">
        <f t="shared" ref="H268:H331" si="83">VLOOKUP(C268,players,2,0)</f>
        <v>#N/A</v>
      </c>
      <c r="I268" s="63" t="e">
        <f>VLOOKUP(ROUNDDOWN($B268,0),Games!B$5:E$41,2,0)</f>
        <v>#N/A</v>
      </c>
      <c r="J268" s="5" t="e">
        <f t="shared" ref="J268:J331" si="84">VLOOKUP($B268,played,2,0)</f>
        <v>#N/A</v>
      </c>
      <c r="K268" s="5" t="e">
        <f t="shared" ref="K268:K331" si="85">VLOOKUP($B268,played,5,0)</f>
        <v>#N/A</v>
      </c>
      <c r="L268" s="55" t="e">
        <f t="shared" ref="L268:L331" si="86">I268&amp;C268</f>
        <v>#N/A</v>
      </c>
      <c r="M268" s="9">
        <f t="shared" si="76"/>
        <v>0</v>
      </c>
      <c r="N268" s="9" t="e">
        <f>VLOOKUP(VLOOKUP($B268,played,3,0),points,2+$D268,0)</f>
        <v>#N/A</v>
      </c>
      <c r="O268" s="9">
        <v>6</v>
      </c>
      <c r="P268" s="9">
        <v>1</v>
      </c>
      <c r="Q268" s="5" t="e">
        <f>IF(#REF!="Day",1,IF((C268+INT(B268)/100)=(#REF!+INT(#REF!)/100),0,1))</f>
        <v>#REF!</v>
      </c>
      <c r="R268" s="5">
        <f t="shared" ref="R268:R331" si="87">M268*P268</f>
        <v>0</v>
      </c>
      <c r="S268" s="9">
        <v>1</v>
      </c>
      <c r="T268" s="5" t="e">
        <f>IF(#REF!="Day",1,IF((C268+K268/10)=(#REF!+#REF!/10),0,1))</f>
        <v>#REF!</v>
      </c>
      <c r="U268" s="5">
        <f t="shared" ref="U268:U331" si="88">R268*S268</f>
        <v>0</v>
      </c>
    </row>
    <row r="269" spans="1:21" x14ac:dyDescent="0.25">
      <c r="A269" s="12" t="s">
        <v>209</v>
      </c>
      <c r="B269" s="2"/>
      <c r="C269" s="69" t="s">
        <v>208</v>
      </c>
      <c r="D269" s="2"/>
      <c r="E269" s="2"/>
      <c r="F269" s="41">
        <f t="shared" si="73"/>
        <v>0</v>
      </c>
      <c r="G269" s="41">
        <f t="shared" si="82"/>
        <v>0</v>
      </c>
      <c r="H269" s="4" t="e">
        <f t="shared" si="83"/>
        <v>#N/A</v>
      </c>
      <c r="I269" s="63" t="e">
        <f>VLOOKUP(ROUNDDOWN($B269,0),Games!B$5:E$41,2,0)</f>
        <v>#N/A</v>
      </c>
      <c r="J269" s="5" t="e">
        <f t="shared" si="84"/>
        <v>#N/A</v>
      </c>
      <c r="K269" s="5" t="e">
        <f t="shared" si="85"/>
        <v>#N/A</v>
      </c>
      <c r="L269" s="55" t="e">
        <f t="shared" si="86"/>
        <v>#N/A</v>
      </c>
      <c r="M269" s="9">
        <f t="shared" si="76"/>
        <v>0</v>
      </c>
      <c r="N269" s="9">
        <v>0</v>
      </c>
      <c r="O269" s="9">
        <v>0</v>
      </c>
      <c r="P269" s="9">
        <v>1</v>
      </c>
      <c r="Q269" s="5" t="e">
        <f t="shared" ref="Q269:Q300" si="89">IF(K268="Day",1,IF((C269+INT(B269)/100)=(C268+INT(B268)/100),0,1))</f>
        <v>#N/A</v>
      </c>
      <c r="R269" s="5">
        <f t="shared" si="87"/>
        <v>0</v>
      </c>
      <c r="S269" s="9">
        <v>23</v>
      </c>
      <c r="T269" s="5" t="e">
        <f>IF(#REF!="Day",1,IF((C269+K269/10)=(#REF!+#REF!/10),0,1))</f>
        <v>#REF!</v>
      </c>
      <c r="U269" s="5">
        <f t="shared" si="88"/>
        <v>0</v>
      </c>
    </row>
    <row r="270" spans="1:21" x14ac:dyDescent="0.25">
      <c r="A270" s="12" t="s">
        <v>209</v>
      </c>
      <c r="B270" s="2"/>
      <c r="C270" s="69" t="s">
        <v>208</v>
      </c>
      <c r="D270" s="2"/>
      <c r="E270" s="2"/>
      <c r="F270" s="41">
        <f t="shared" si="73"/>
        <v>0</v>
      </c>
      <c r="G270" s="41">
        <f t="shared" si="82"/>
        <v>0</v>
      </c>
      <c r="H270" s="4" t="e">
        <f t="shared" si="83"/>
        <v>#N/A</v>
      </c>
      <c r="I270" s="63" t="e">
        <f>VLOOKUP(ROUNDDOWN($B270,0),Games!B$5:E$41,2,0)</f>
        <v>#N/A</v>
      </c>
      <c r="J270" s="5" t="e">
        <f t="shared" si="84"/>
        <v>#N/A</v>
      </c>
      <c r="K270" s="5" t="e">
        <f t="shared" si="85"/>
        <v>#N/A</v>
      </c>
      <c r="L270" s="55" t="e">
        <f t="shared" si="86"/>
        <v>#N/A</v>
      </c>
      <c r="M270" s="9">
        <f t="shared" si="76"/>
        <v>0</v>
      </c>
      <c r="N270" s="9" t="e">
        <f>VLOOKUP(VLOOKUP($B270,played,3,0),points,2+$D270,0)</f>
        <v>#N/A</v>
      </c>
      <c r="O270" s="9">
        <v>10</v>
      </c>
      <c r="P270" s="9">
        <v>1</v>
      </c>
      <c r="Q270" s="5" t="e">
        <f t="shared" si="89"/>
        <v>#N/A</v>
      </c>
      <c r="R270" s="5">
        <f t="shared" si="87"/>
        <v>0</v>
      </c>
      <c r="S270" s="9">
        <v>1</v>
      </c>
      <c r="T270" s="5" t="e">
        <f>IF(#REF!="Day",1,IF((C270+K270/10)=(#REF!+#REF!/10),0,1))</f>
        <v>#REF!</v>
      </c>
      <c r="U270" s="5">
        <f t="shared" si="88"/>
        <v>0</v>
      </c>
    </row>
    <row r="271" spans="1:21" x14ac:dyDescent="0.25">
      <c r="A271" s="12" t="s">
        <v>209</v>
      </c>
      <c r="B271" s="2"/>
      <c r="C271" s="69" t="s">
        <v>208</v>
      </c>
      <c r="D271" s="2"/>
      <c r="E271" s="2"/>
      <c r="F271" s="41">
        <f t="shared" si="73"/>
        <v>0</v>
      </c>
      <c r="G271" s="41">
        <f t="shared" si="82"/>
        <v>0</v>
      </c>
      <c r="H271" s="4" t="e">
        <f t="shared" si="83"/>
        <v>#N/A</v>
      </c>
      <c r="I271" s="63" t="e">
        <f>VLOOKUP(ROUNDDOWN($B271,0),Games!B$5:E$41,2,0)</f>
        <v>#N/A</v>
      </c>
      <c r="J271" s="5" t="e">
        <f t="shared" si="84"/>
        <v>#N/A</v>
      </c>
      <c r="K271" s="5" t="e">
        <f t="shared" si="85"/>
        <v>#N/A</v>
      </c>
      <c r="L271" s="55" t="e">
        <f t="shared" si="86"/>
        <v>#N/A</v>
      </c>
      <c r="M271" s="9">
        <f t="shared" si="76"/>
        <v>0</v>
      </c>
      <c r="N271" s="9" t="e">
        <f>VLOOKUP(VLOOKUP($B271,played,3,0),points,2+$D271,0)</f>
        <v>#N/A</v>
      </c>
      <c r="O271" s="9">
        <v>1</v>
      </c>
      <c r="P271" s="9">
        <v>1</v>
      </c>
      <c r="Q271" s="5" t="e">
        <f t="shared" si="89"/>
        <v>#N/A</v>
      </c>
      <c r="R271" s="5">
        <f t="shared" si="87"/>
        <v>0</v>
      </c>
      <c r="S271" s="9">
        <v>1</v>
      </c>
      <c r="T271" s="5" t="e">
        <f>IF(#REF!="Day",1,IF((C271+K271/10)=(#REF!+#REF!/10),0,1))</f>
        <v>#REF!</v>
      </c>
      <c r="U271" s="5">
        <f t="shared" si="88"/>
        <v>0</v>
      </c>
    </row>
    <row r="272" spans="1:21" x14ac:dyDescent="0.25">
      <c r="A272" s="12" t="s">
        <v>209</v>
      </c>
      <c r="B272" s="2"/>
      <c r="C272" s="69" t="s">
        <v>208</v>
      </c>
      <c r="D272" s="2"/>
      <c r="E272" s="2"/>
      <c r="F272" s="41">
        <f t="shared" si="73"/>
        <v>0</v>
      </c>
      <c r="G272" s="41">
        <f t="shared" si="82"/>
        <v>0</v>
      </c>
      <c r="H272" s="4" t="e">
        <f t="shared" si="83"/>
        <v>#N/A</v>
      </c>
      <c r="I272" s="63" t="e">
        <f>VLOOKUP(ROUNDDOWN($B272,0),Games!B$5:E$41,2,0)</f>
        <v>#N/A</v>
      </c>
      <c r="J272" s="5" t="e">
        <f t="shared" si="84"/>
        <v>#N/A</v>
      </c>
      <c r="K272" s="5" t="e">
        <f t="shared" si="85"/>
        <v>#N/A</v>
      </c>
      <c r="L272" s="55" t="e">
        <f t="shared" si="86"/>
        <v>#N/A</v>
      </c>
      <c r="M272" s="9">
        <f t="shared" si="76"/>
        <v>0</v>
      </c>
      <c r="N272" s="9" t="e">
        <f>VLOOKUP(VLOOKUP($B272,played,3,0),points,2+$D272,0)</f>
        <v>#N/A</v>
      </c>
      <c r="O272" s="9">
        <v>6</v>
      </c>
      <c r="P272" s="9">
        <v>1</v>
      </c>
      <c r="Q272" s="5" t="e">
        <f t="shared" si="89"/>
        <v>#N/A</v>
      </c>
      <c r="R272" s="5">
        <f t="shared" si="87"/>
        <v>0</v>
      </c>
      <c r="S272" s="9">
        <v>1</v>
      </c>
      <c r="T272" s="5" t="e">
        <f>IF(#REF!="Day",1,IF((C272+K272/10)=(#REF!+#REF!/10),0,1))</f>
        <v>#REF!</v>
      </c>
      <c r="U272" s="5">
        <f t="shared" si="88"/>
        <v>0</v>
      </c>
    </row>
    <row r="273" spans="1:21" x14ac:dyDescent="0.25">
      <c r="A273" s="12" t="s">
        <v>209</v>
      </c>
      <c r="B273" s="2"/>
      <c r="C273" s="69" t="s">
        <v>208</v>
      </c>
      <c r="D273" s="2"/>
      <c r="E273" s="2"/>
      <c r="F273" s="41">
        <f t="shared" si="73"/>
        <v>0</v>
      </c>
      <c r="G273" s="41">
        <f t="shared" si="82"/>
        <v>0</v>
      </c>
      <c r="H273" s="4" t="e">
        <f t="shared" si="83"/>
        <v>#N/A</v>
      </c>
      <c r="I273" s="63" t="e">
        <f>VLOOKUP(ROUNDDOWN($B273,0),Games!B$5:E$41,2,0)</f>
        <v>#N/A</v>
      </c>
      <c r="J273" s="5" t="e">
        <f t="shared" si="84"/>
        <v>#N/A</v>
      </c>
      <c r="K273" s="5" t="e">
        <f t="shared" si="85"/>
        <v>#N/A</v>
      </c>
      <c r="L273" s="55" t="e">
        <f t="shared" si="86"/>
        <v>#N/A</v>
      </c>
      <c r="M273" s="9">
        <f t="shared" si="76"/>
        <v>0</v>
      </c>
      <c r="N273" s="9" t="e">
        <f>VLOOKUP(VLOOKUP($B273,played,3,0),points,2+E273,0)</f>
        <v>#N/A</v>
      </c>
      <c r="O273" s="9">
        <v>6</v>
      </c>
      <c r="P273" s="9">
        <v>1</v>
      </c>
      <c r="Q273" s="5" t="e">
        <f t="shared" si="89"/>
        <v>#N/A</v>
      </c>
      <c r="R273" s="5">
        <f t="shared" si="87"/>
        <v>0</v>
      </c>
      <c r="S273" s="9">
        <v>1</v>
      </c>
      <c r="T273" s="5" t="e">
        <f>IF(K268="Day",1,IF((C273+K273/10)=(C268+K268/10),0,1))</f>
        <v>#N/A</v>
      </c>
      <c r="U273" s="5">
        <f t="shared" si="88"/>
        <v>0</v>
      </c>
    </row>
    <row r="274" spans="1:21" x14ac:dyDescent="0.25">
      <c r="A274" s="12" t="s">
        <v>209</v>
      </c>
      <c r="B274" s="2"/>
      <c r="C274" s="69" t="s">
        <v>208</v>
      </c>
      <c r="D274" s="2"/>
      <c r="E274" s="2"/>
      <c r="F274" s="41">
        <f t="shared" si="73"/>
        <v>0</v>
      </c>
      <c r="G274" s="41">
        <f t="shared" si="82"/>
        <v>0</v>
      </c>
      <c r="H274" s="4" t="e">
        <f t="shared" si="83"/>
        <v>#N/A</v>
      </c>
      <c r="I274" s="63" t="e">
        <f>VLOOKUP(ROUNDDOWN($B274,0),Games!B$5:E$41,2,0)</f>
        <v>#N/A</v>
      </c>
      <c r="J274" s="5" t="e">
        <f t="shared" si="84"/>
        <v>#N/A</v>
      </c>
      <c r="K274" s="5" t="e">
        <f t="shared" si="85"/>
        <v>#N/A</v>
      </c>
      <c r="L274" s="55" t="e">
        <f t="shared" si="86"/>
        <v>#N/A</v>
      </c>
      <c r="M274" s="9">
        <f t="shared" si="76"/>
        <v>0</v>
      </c>
      <c r="N274" s="9" t="e">
        <f t="shared" ref="N274:N279" si="90">VLOOKUP(VLOOKUP($B274,played,3,0),points,2+$D274,0)</f>
        <v>#N/A</v>
      </c>
      <c r="O274" s="9">
        <v>1</v>
      </c>
      <c r="P274" s="9">
        <v>1</v>
      </c>
      <c r="Q274" s="5" t="e">
        <f t="shared" si="89"/>
        <v>#N/A</v>
      </c>
      <c r="R274" s="5">
        <f t="shared" si="87"/>
        <v>0</v>
      </c>
      <c r="S274" s="9">
        <v>1</v>
      </c>
      <c r="T274" s="5" t="e">
        <f>IF(K269="Day",1,IF((C274+K274/10)=(C269+K269/10),0,1))</f>
        <v>#N/A</v>
      </c>
      <c r="U274" s="5">
        <f t="shared" si="88"/>
        <v>0</v>
      </c>
    </row>
    <row r="275" spans="1:21" x14ac:dyDescent="0.25">
      <c r="A275" s="12" t="s">
        <v>209</v>
      </c>
      <c r="B275" s="2"/>
      <c r="C275" s="69" t="s">
        <v>208</v>
      </c>
      <c r="D275" s="2"/>
      <c r="E275" s="2"/>
      <c r="F275" s="41">
        <f t="shared" si="73"/>
        <v>0</v>
      </c>
      <c r="G275" s="41">
        <f t="shared" si="82"/>
        <v>0</v>
      </c>
      <c r="H275" s="4" t="e">
        <f t="shared" si="83"/>
        <v>#N/A</v>
      </c>
      <c r="I275" s="63" t="e">
        <f>VLOOKUP(ROUNDDOWN($B275,0),Games!B$5:E$41,2,0)</f>
        <v>#N/A</v>
      </c>
      <c r="J275" s="5" t="e">
        <f t="shared" si="84"/>
        <v>#N/A</v>
      </c>
      <c r="K275" s="5" t="e">
        <f t="shared" si="85"/>
        <v>#N/A</v>
      </c>
      <c r="L275" s="55" t="e">
        <f t="shared" si="86"/>
        <v>#N/A</v>
      </c>
      <c r="M275" s="9">
        <f t="shared" si="76"/>
        <v>0</v>
      </c>
      <c r="N275" s="9" t="e">
        <f t="shared" si="90"/>
        <v>#N/A</v>
      </c>
      <c r="O275" s="9">
        <v>1</v>
      </c>
      <c r="P275" s="9">
        <v>1</v>
      </c>
      <c r="Q275" s="5" t="e">
        <f t="shared" si="89"/>
        <v>#N/A</v>
      </c>
      <c r="R275" s="5">
        <f t="shared" si="87"/>
        <v>0</v>
      </c>
      <c r="S275" s="9">
        <v>1</v>
      </c>
      <c r="T275" s="5" t="e">
        <f>IF(K270="Day",1,IF((C275+K275/10)=(C270+K270/10),0,1))</f>
        <v>#N/A</v>
      </c>
      <c r="U275" s="5">
        <f t="shared" si="88"/>
        <v>0</v>
      </c>
    </row>
    <row r="276" spans="1:21" x14ac:dyDescent="0.25">
      <c r="A276" s="12" t="s">
        <v>209</v>
      </c>
      <c r="B276" s="2"/>
      <c r="C276" s="69" t="s">
        <v>208</v>
      </c>
      <c r="D276" s="2"/>
      <c r="E276" s="2"/>
      <c r="F276" s="41">
        <f t="shared" si="73"/>
        <v>0</v>
      </c>
      <c r="G276" s="41">
        <f t="shared" si="82"/>
        <v>0</v>
      </c>
      <c r="H276" s="4" t="e">
        <f t="shared" si="83"/>
        <v>#N/A</v>
      </c>
      <c r="I276" s="63" t="e">
        <f>VLOOKUP(ROUNDDOWN($B276,0),Games!B$5:E$41,2,0)</f>
        <v>#N/A</v>
      </c>
      <c r="J276" s="5" t="e">
        <f t="shared" si="84"/>
        <v>#N/A</v>
      </c>
      <c r="K276" s="5" t="e">
        <f t="shared" si="85"/>
        <v>#N/A</v>
      </c>
      <c r="L276" s="55" t="e">
        <f t="shared" si="86"/>
        <v>#N/A</v>
      </c>
      <c r="M276" s="9">
        <f t="shared" si="76"/>
        <v>0</v>
      </c>
      <c r="N276" s="9" t="e">
        <f t="shared" si="90"/>
        <v>#N/A</v>
      </c>
      <c r="O276" s="9">
        <v>1</v>
      </c>
      <c r="P276" s="9">
        <v>1</v>
      </c>
      <c r="Q276" s="5" t="e">
        <f t="shared" si="89"/>
        <v>#N/A</v>
      </c>
      <c r="R276" s="5">
        <f t="shared" si="87"/>
        <v>0</v>
      </c>
      <c r="S276" s="9">
        <v>1</v>
      </c>
      <c r="T276" s="5" t="e">
        <f>IF(K273="Day",1,IF((C276+K276/10)=(C273+K273/10),0,1))</f>
        <v>#N/A</v>
      </c>
      <c r="U276" s="5">
        <f t="shared" si="88"/>
        <v>0</v>
      </c>
    </row>
    <row r="277" spans="1:21" x14ac:dyDescent="0.25">
      <c r="A277" s="12" t="s">
        <v>209</v>
      </c>
      <c r="B277" s="2"/>
      <c r="C277" s="69" t="s">
        <v>208</v>
      </c>
      <c r="D277" s="2"/>
      <c r="E277" s="2"/>
      <c r="F277" s="41">
        <f t="shared" si="73"/>
        <v>0</v>
      </c>
      <c r="G277" s="41">
        <f t="shared" si="82"/>
        <v>0</v>
      </c>
      <c r="H277" s="4" t="e">
        <f t="shared" si="83"/>
        <v>#N/A</v>
      </c>
      <c r="I277" s="63" t="e">
        <f>VLOOKUP(ROUNDDOWN($B277,0),Games!B$5:E$41,2,0)</f>
        <v>#N/A</v>
      </c>
      <c r="J277" s="5" t="e">
        <f t="shared" si="84"/>
        <v>#N/A</v>
      </c>
      <c r="K277" s="5" t="e">
        <f t="shared" si="85"/>
        <v>#N/A</v>
      </c>
      <c r="L277" s="55" t="e">
        <f t="shared" si="86"/>
        <v>#N/A</v>
      </c>
      <c r="M277" s="9">
        <f t="shared" si="76"/>
        <v>0</v>
      </c>
      <c r="N277" s="9" t="e">
        <f t="shared" si="90"/>
        <v>#N/A</v>
      </c>
      <c r="O277" s="9">
        <v>1</v>
      </c>
      <c r="P277" s="9">
        <v>1</v>
      </c>
      <c r="Q277" s="5" t="e">
        <f t="shared" si="89"/>
        <v>#N/A</v>
      </c>
      <c r="R277" s="5">
        <f t="shared" si="87"/>
        <v>0</v>
      </c>
      <c r="S277" s="9">
        <v>1</v>
      </c>
      <c r="T277" s="5" t="e">
        <f t="shared" ref="T277:T308" si="91">IF(K272="Day",1,IF((C277+K277/10)=(C272+K272/10),0,1))</f>
        <v>#N/A</v>
      </c>
      <c r="U277" s="5">
        <f t="shared" si="88"/>
        <v>0</v>
      </c>
    </row>
    <row r="278" spans="1:21" x14ac:dyDescent="0.25">
      <c r="A278" s="12" t="s">
        <v>209</v>
      </c>
      <c r="B278" s="2"/>
      <c r="C278" s="69" t="s">
        <v>208</v>
      </c>
      <c r="D278" s="2"/>
      <c r="E278" s="2"/>
      <c r="F278" s="41">
        <f t="shared" si="73"/>
        <v>0</v>
      </c>
      <c r="G278" s="41">
        <f t="shared" si="82"/>
        <v>0</v>
      </c>
      <c r="H278" s="4" t="e">
        <f t="shared" si="83"/>
        <v>#N/A</v>
      </c>
      <c r="I278" s="63" t="e">
        <f>VLOOKUP(ROUNDDOWN($B278,0),Games!B$5:E$41,2,0)</f>
        <v>#N/A</v>
      </c>
      <c r="J278" s="5" t="e">
        <f t="shared" si="84"/>
        <v>#N/A</v>
      </c>
      <c r="K278" s="5" t="e">
        <f t="shared" si="85"/>
        <v>#N/A</v>
      </c>
      <c r="L278" s="55" t="e">
        <f t="shared" si="86"/>
        <v>#N/A</v>
      </c>
      <c r="M278" s="9">
        <f t="shared" si="76"/>
        <v>0</v>
      </c>
      <c r="N278" s="9" t="e">
        <f t="shared" si="90"/>
        <v>#N/A</v>
      </c>
      <c r="O278" s="9">
        <v>1</v>
      </c>
      <c r="P278" s="9">
        <v>1</v>
      </c>
      <c r="Q278" s="5" t="e">
        <f t="shared" si="89"/>
        <v>#N/A</v>
      </c>
      <c r="R278" s="5">
        <f t="shared" si="87"/>
        <v>0</v>
      </c>
      <c r="S278" s="9">
        <v>1</v>
      </c>
      <c r="T278" s="5" t="e">
        <f t="shared" si="91"/>
        <v>#N/A</v>
      </c>
      <c r="U278" s="5">
        <f t="shared" si="88"/>
        <v>0</v>
      </c>
    </row>
    <row r="279" spans="1:21" x14ac:dyDescent="0.25">
      <c r="A279" s="12" t="s">
        <v>209</v>
      </c>
      <c r="B279" s="2"/>
      <c r="C279" s="69" t="s">
        <v>208</v>
      </c>
      <c r="D279" s="2"/>
      <c r="E279" s="2"/>
      <c r="F279" s="41">
        <f t="shared" si="73"/>
        <v>0</v>
      </c>
      <c r="G279" s="41">
        <f t="shared" si="82"/>
        <v>0</v>
      </c>
      <c r="H279" s="4" t="e">
        <f t="shared" si="83"/>
        <v>#N/A</v>
      </c>
      <c r="I279" s="63" t="e">
        <f>VLOOKUP(ROUNDDOWN($B279,0),Games!B$5:E$41,2,0)</f>
        <v>#N/A</v>
      </c>
      <c r="J279" s="5" t="e">
        <f t="shared" si="84"/>
        <v>#N/A</v>
      </c>
      <c r="K279" s="5" t="e">
        <f t="shared" si="85"/>
        <v>#N/A</v>
      </c>
      <c r="L279" s="55" t="e">
        <f t="shared" si="86"/>
        <v>#N/A</v>
      </c>
      <c r="M279" s="9">
        <f t="shared" si="76"/>
        <v>0</v>
      </c>
      <c r="N279" s="9" t="e">
        <f t="shared" si="90"/>
        <v>#N/A</v>
      </c>
      <c r="O279" s="9">
        <v>2</v>
      </c>
      <c r="P279" s="9">
        <v>1</v>
      </c>
      <c r="Q279" s="5" t="e">
        <f t="shared" si="89"/>
        <v>#N/A</v>
      </c>
      <c r="R279" s="5">
        <f t="shared" si="87"/>
        <v>0</v>
      </c>
      <c r="S279" s="9">
        <v>1</v>
      </c>
      <c r="T279" s="5" t="e">
        <f t="shared" si="91"/>
        <v>#N/A</v>
      </c>
      <c r="U279" s="5">
        <f t="shared" si="88"/>
        <v>0</v>
      </c>
    </row>
    <row r="280" spans="1:21" x14ac:dyDescent="0.25">
      <c r="A280" s="12" t="s">
        <v>209</v>
      </c>
      <c r="B280" s="2"/>
      <c r="C280" s="69" t="s">
        <v>208</v>
      </c>
      <c r="D280" s="2"/>
      <c r="E280" s="2"/>
      <c r="F280" s="41">
        <f t="shared" si="73"/>
        <v>0</v>
      </c>
      <c r="G280" s="41">
        <f t="shared" si="82"/>
        <v>0</v>
      </c>
      <c r="H280" s="4" t="e">
        <f t="shared" si="83"/>
        <v>#N/A</v>
      </c>
      <c r="I280" s="63" t="e">
        <f>VLOOKUP(ROUNDDOWN($B280,0),Games!B$5:E$41,2,0)</f>
        <v>#N/A</v>
      </c>
      <c r="J280" s="5" t="e">
        <f t="shared" si="84"/>
        <v>#N/A</v>
      </c>
      <c r="K280" s="5" t="e">
        <f t="shared" si="85"/>
        <v>#N/A</v>
      </c>
      <c r="L280" s="55" t="e">
        <f t="shared" si="86"/>
        <v>#N/A</v>
      </c>
      <c r="M280" s="9">
        <f t="shared" si="76"/>
        <v>0</v>
      </c>
      <c r="N280" s="9" t="e">
        <f>VLOOKUP(VLOOKUP($B280,played,3,0),points,2+E280,0)</f>
        <v>#N/A</v>
      </c>
      <c r="O280" s="9">
        <v>10</v>
      </c>
      <c r="P280" s="9">
        <v>1</v>
      </c>
      <c r="Q280" s="5" t="e">
        <f t="shared" si="89"/>
        <v>#N/A</v>
      </c>
      <c r="R280" s="5">
        <f t="shared" si="87"/>
        <v>0</v>
      </c>
      <c r="S280" s="9">
        <v>1</v>
      </c>
      <c r="T280" s="5" t="e">
        <f t="shared" si="91"/>
        <v>#N/A</v>
      </c>
      <c r="U280" s="5">
        <f t="shared" si="88"/>
        <v>0</v>
      </c>
    </row>
    <row r="281" spans="1:21" x14ac:dyDescent="0.25">
      <c r="A281" s="12" t="s">
        <v>209</v>
      </c>
      <c r="B281" s="2"/>
      <c r="C281" s="69" t="s">
        <v>208</v>
      </c>
      <c r="D281" s="2"/>
      <c r="E281" s="2"/>
      <c r="F281" s="41">
        <f t="shared" si="73"/>
        <v>0</v>
      </c>
      <c r="G281" s="41">
        <f t="shared" si="82"/>
        <v>0</v>
      </c>
      <c r="H281" s="4" t="e">
        <f t="shared" si="83"/>
        <v>#N/A</v>
      </c>
      <c r="I281" s="63" t="e">
        <f>VLOOKUP(ROUNDDOWN($B281,0),Games!B$5:E$41,2,0)</f>
        <v>#N/A</v>
      </c>
      <c r="J281" s="5" t="e">
        <f t="shared" si="84"/>
        <v>#N/A</v>
      </c>
      <c r="K281" s="5" t="e">
        <f t="shared" si="85"/>
        <v>#N/A</v>
      </c>
      <c r="L281" s="55" t="e">
        <f t="shared" si="86"/>
        <v>#N/A</v>
      </c>
      <c r="M281" s="9">
        <f t="shared" si="76"/>
        <v>0</v>
      </c>
      <c r="N281" s="9">
        <v>0</v>
      </c>
      <c r="O281" s="9">
        <v>0</v>
      </c>
      <c r="P281" s="9">
        <v>1</v>
      </c>
      <c r="Q281" s="5" t="e">
        <f t="shared" si="89"/>
        <v>#N/A</v>
      </c>
      <c r="R281" s="5">
        <f t="shared" si="87"/>
        <v>0</v>
      </c>
      <c r="S281" s="9">
        <v>1</v>
      </c>
      <c r="T281" s="5" t="e">
        <f t="shared" si="91"/>
        <v>#N/A</v>
      </c>
      <c r="U281" s="5">
        <f t="shared" si="88"/>
        <v>0</v>
      </c>
    </row>
    <row r="282" spans="1:21" x14ac:dyDescent="0.25">
      <c r="A282" s="12" t="s">
        <v>209</v>
      </c>
      <c r="B282" s="2"/>
      <c r="C282" s="69" t="s">
        <v>208</v>
      </c>
      <c r="D282" s="2"/>
      <c r="E282" s="2"/>
      <c r="F282" s="41">
        <f t="shared" si="73"/>
        <v>0</v>
      </c>
      <c r="G282" s="41">
        <f t="shared" si="82"/>
        <v>0</v>
      </c>
      <c r="H282" s="4" t="e">
        <f t="shared" si="83"/>
        <v>#N/A</v>
      </c>
      <c r="I282" s="63" t="e">
        <f>VLOOKUP(ROUNDDOWN($B282,0),Games!B$5:E$41,2,0)</f>
        <v>#N/A</v>
      </c>
      <c r="J282" s="5" t="e">
        <f t="shared" si="84"/>
        <v>#N/A</v>
      </c>
      <c r="K282" s="5" t="e">
        <f t="shared" si="85"/>
        <v>#N/A</v>
      </c>
      <c r="L282" s="55" t="e">
        <f t="shared" si="86"/>
        <v>#N/A</v>
      </c>
      <c r="M282" s="9">
        <f t="shared" si="76"/>
        <v>0</v>
      </c>
      <c r="N282" s="9" t="e">
        <f>VLOOKUP(VLOOKUP($B282,played,3,0),points,2+E282,0)</f>
        <v>#N/A</v>
      </c>
      <c r="O282" s="9">
        <v>1</v>
      </c>
      <c r="P282" s="9">
        <v>1</v>
      </c>
      <c r="Q282" s="5" t="e">
        <f t="shared" si="89"/>
        <v>#N/A</v>
      </c>
      <c r="R282" s="5">
        <f t="shared" si="87"/>
        <v>0</v>
      </c>
      <c r="S282" s="9">
        <v>1</v>
      </c>
      <c r="T282" s="5" t="e">
        <f t="shared" si="91"/>
        <v>#N/A</v>
      </c>
      <c r="U282" s="5">
        <f t="shared" si="88"/>
        <v>0</v>
      </c>
    </row>
    <row r="283" spans="1:21" x14ac:dyDescent="0.25">
      <c r="A283" s="12" t="s">
        <v>209</v>
      </c>
      <c r="B283" s="2"/>
      <c r="C283" s="69" t="s">
        <v>208</v>
      </c>
      <c r="D283" s="2"/>
      <c r="E283" s="2"/>
      <c r="F283" s="41">
        <f t="shared" si="73"/>
        <v>0</v>
      </c>
      <c r="G283" s="41">
        <f t="shared" si="82"/>
        <v>0</v>
      </c>
      <c r="H283" s="4" t="e">
        <f t="shared" si="83"/>
        <v>#N/A</v>
      </c>
      <c r="I283" s="63" t="e">
        <f>VLOOKUP(ROUNDDOWN($B283,0),Games!B$5:E$41,2,0)</f>
        <v>#N/A</v>
      </c>
      <c r="J283" s="5" t="e">
        <f t="shared" si="84"/>
        <v>#N/A</v>
      </c>
      <c r="K283" s="5" t="e">
        <f t="shared" si="85"/>
        <v>#N/A</v>
      </c>
      <c r="L283" s="55" t="e">
        <f t="shared" si="86"/>
        <v>#N/A</v>
      </c>
      <c r="M283" s="9">
        <f t="shared" si="76"/>
        <v>0</v>
      </c>
      <c r="N283" s="9" t="e">
        <f>VLOOKUP(VLOOKUP($B283,played,3,0),points,2+E283,0)</f>
        <v>#N/A</v>
      </c>
      <c r="O283" s="9">
        <v>6</v>
      </c>
      <c r="P283" s="9">
        <v>1</v>
      </c>
      <c r="Q283" s="5" t="e">
        <f t="shared" si="89"/>
        <v>#N/A</v>
      </c>
      <c r="R283" s="5">
        <f t="shared" si="87"/>
        <v>0</v>
      </c>
      <c r="S283" s="9">
        <v>1</v>
      </c>
      <c r="T283" s="5" t="e">
        <f t="shared" si="91"/>
        <v>#N/A</v>
      </c>
      <c r="U283" s="5">
        <f t="shared" si="88"/>
        <v>0</v>
      </c>
    </row>
    <row r="284" spans="1:21" x14ac:dyDescent="0.25">
      <c r="A284" s="12" t="s">
        <v>209</v>
      </c>
      <c r="B284" s="2"/>
      <c r="C284" s="69" t="s">
        <v>208</v>
      </c>
      <c r="D284" s="2"/>
      <c r="E284" s="2"/>
      <c r="F284" s="41">
        <f t="shared" ref="F284:F347" si="92">COUNTIF(B$28:B$505,B284)</f>
        <v>0</v>
      </c>
      <c r="G284" s="41">
        <f t="shared" si="82"/>
        <v>0</v>
      </c>
      <c r="H284" s="4" t="e">
        <f t="shared" si="83"/>
        <v>#N/A</v>
      </c>
      <c r="I284" s="63" t="e">
        <f>VLOOKUP(ROUNDDOWN($B284,0),Games!B$5:E$41,2,0)</f>
        <v>#N/A</v>
      </c>
      <c r="J284" s="5" t="e">
        <f t="shared" si="84"/>
        <v>#N/A</v>
      </c>
      <c r="K284" s="5" t="e">
        <f t="shared" si="85"/>
        <v>#N/A</v>
      </c>
      <c r="L284" s="55" t="e">
        <f t="shared" si="86"/>
        <v>#N/A</v>
      </c>
      <c r="M284" s="9">
        <f t="shared" ref="M284:M347" si="93">VLOOKUP(G284,points,2+$D284,0)</f>
        <v>0</v>
      </c>
      <c r="N284" s="9" t="e">
        <f t="shared" ref="N284:N291" si="94">VLOOKUP(VLOOKUP($B284,played,3,0),points,2+$D284,0)</f>
        <v>#N/A</v>
      </c>
      <c r="O284" s="9">
        <v>1</v>
      </c>
      <c r="P284" s="9">
        <v>1</v>
      </c>
      <c r="Q284" s="5" t="e">
        <f t="shared" si="89"/>
        <v>#N/A</v>
      </c>
      <c r="R284" s="5">
        <f t="shared" si="87"/>
        <v>0</v>
      </c>
      <c r="S284" s="9">
        <v>1</v>
      </c>
      <c r="T284" s="5" t="e">
        <f t="shared" si="91"/>
        <v>#N/A</v>
      </c>
      <c r="U284" s="5">
        <f t="shared" si="88"/>
        <v>0</v>
      </c>
    </row>
    <row r="285" spans="1:21" x14ac:dyDescent="0.25">
      <c r="A285" s="12" t="s">
        <v>209</v>
      </c>
      <c r="B285" s="2"/>
      <c r="C285" s="69" t="s">
        <v>208</v>
      </c>
      <c r="D285" s="2"/>
      <c r="E285" s="2"/>
      <c r="F285" s="41">
        <f t="shared" si="92"/>
        <v>0</v>
      </c>
      <c r="G285" s="41">
        <f t="shared" si="82"/>
        <v>0</v>
      </c>
      <c r="H285" s="4" t="e">
        <f t="shared" si="83"/>
        <v>#N/A</v>
      </c>
      <c r="I285" s="63" t="e">
        <f>VLOOKUP(ROUNDDOWN($B285,0),Games!B$5:E$41,2,0)</f>
        <v>#N/A</v>
      </c>
      <c r="J285" s="5" t="e">
        <f t="shared" si="84"/>
        <v>#N/A</v>
      </c>
      <c r="K285" s="5" t="e">
        <f t="shared" si="85"/>
        <v>#N/A</v>
      </c>
      <c r="L285" s="55" t="e">
        <f t="shared" si="86"/>
        <v>#N/A</v>
      </c>
      <c r="M285" s="9">
        <f t="shared" si="93"/>
        <v>0</v>
      </c>
      <c r="N285" s="9" t="e">
        <f t="shared" si="94"/>
        <v>#N/A</v>
      </c>
      <c r="O285" s="9">
        <v>1</v>
      </c>
      <c r="P285" s="9">
        <v>1</v>
      </c>
      <c r="Q285" s="5" t="e">
        <f t="shared" si="89"/>
        <v>#N/A</v>
      </c>
      <c r="R285" s="5">
        <f t="shared" si="87"/>
        <v>0</v>
      </c>
      <c r="S285" s="9">
        <v>1</v>
      </c>
      <c r="T285" s="5" t="e">
        <f t="shared" si="91"/>
        <v>#N/A</v>
      </c>
      <c r="U285" s="5">
        <f t="shared" si="88"/>
        <v>0</v>
      </c>
    </row>
    <row r="286" spans="1:21" x14ac:dyDescent="0.25">
      <c r="A286" s="12" t="s">
        <v>209</v>
      </c>
      <c r="B286" s="2"/>
      <c r="C286" s="69" t="s">
        <v>208</v>
      </c>
      <c r="D286" s="2"/>
      <c r="E286" s="2"/>
      <c r="F286" s="41">
        <f t="shared" si="92"/>
        <v>0</v>
      </c>
      <c r="G286" s="41">
        <f t="shared" si="82"/>
        <v>0</v>
      </c>
      <c r="H286" s="4" t="e">
        <f t="shared" si="83"/>
        <v>#N/A</v>
      </c>
      <c r="I286" s="63" t="e">
        <f>VLOOKUP(ROUNDDOWN($B286,0),Games!B$5:E$41,2,0)</f>
        <v>#N/A</v>
      </c>
      <c r="J286" s="5" t="e">
        <f t="shared" si="84"/>
        <v>#N/A</v>
      </c>
      <c r="K286" s="5" t="e">
        <f t="shared" si="85"/>
        <v>#N/A</v>
      </c>
      <c r="L286" s="55" t="e">
        <f t="shared" si="86"/>
        <v>#N/A</v>
      </c>
      <c r="M286" s="9">
        <f t="shared" si="93"/>
        <v>0</v>
      </c>
      <c r="N286" s="9" t="e">
        <f t="shared" si="94"/>
        <v>#N/A</v>
      </c>
      <c r="O286" s="9">
        <v>2</v>
      </c>
      <c r="P286" s="9">
        <v>1</v>
      </c>
      <c r="Q286" s="5" t="e">
        <f t="shared" si="89"/>
        <v>#N/A</v>
      </c>
      <c r="R286" s="5">
        <f t="shared" si="87"/>
        <v>0</v>
      </c>
      <c r="S286" s="9">
        <v>1</v>
      </c>
      <c r="T286" s="5" t="e">
        <f t="shared" si="91"/>
        <v>#N/A</v>
      </c>
      <c r="U286" s="5">
        <f t="shared" si="88"/>
        <v>0</v>
      </c>
    </row>
    <row r="287" spans="1:21" x14ac:dyDescent="0.25">
      <c r="A287" s="12" t="s">
        <v>209</v>
      </c>
      <c r="B287" s="2"/>
      <c r="C287" s="69" t="s">
        <v>208</v>
      </c>
      <c r="D287" s="2"/>
      <c r="E287" s="2"/>
      <c r="F287" s="41">
        <f t="shared" si="92"/>
        <v>0</v>
      </c>
      <c r="G287" s="41">
        <f t="shared" si="82"/>
        <v>0</v>
      </c>
      <c r="H287" s="4" t="e">
        <f t="shared" si="83"/>
        <v>#N/A</v>
      </c>
      <c r="I287" s="63" t="e">
        <f>VLOOKUP(ROUNDDOWN($B287,0),Games!B$5:E$41,2,0)</f>
        <v>#N/A</v>
      </c>
      <c r="J287" s="5" t="e">
        <f t="shared" si="84"/>
        <v>#N/A</v>
      </c>
      <c r="K287" s="5" t="e">
        <f t="shared" si="85"/>
        <v>#N/A</v>
      </c>
      <c r="L287" s="55" t="e">
        <f t="shared" si="86"/>
        <v>#N/A</v>
      </c>
      <c r="M287" s="9">
        <f t="shared" si="93"/>
        <v>0</v>
      </c>
      <c r="N287" s="9" t="e">
        <f t="shared" si="94"/>
        <v>#N/A</v>
      </c>
      <c r="O287" s="9">
        <v>10</v>
      </c>
      <c r="P287" s="9">
        <v>1</v>
      </c>
      <c r="Q287" s="5" t="e">
        <f t="shared" si="89"/>
        <v>#N/A</v>
      </c>
      <c r="R287" s="5">
        <f t="shared" si="87"/>
        <v>0</v>
      </c>
      <c r="S287" s="9">
        <v>1</v>
      </c>
      <c r="T287" s="5" t="e">
        <f t="shared" si="91"/>
        <v>#N/A</v>
      </c>
      <c r="U287" s="5">
        <f t="shared" si="88"/>
        <v>0</v>
      </c>
    </row>
    <row r="288" spans="1:21" x14ac:dyDescent="0.25">
      <c r="A288" s="12" t="s">
        <v>209</v>
      </c>
      <c r="B288" s="12"/>
      <c r="C288" s="69" t="s">
        <v>208</v>
      </c>
      <c r="D288" s="2"/>
      <c r="E288" s="2"/>
      <c r="F288" s="41">
        <f t="shared" si="92"/>
        <v>0</v>
      </c>
      <c r="G288" s="41">
        <f t="shared" si="82"/>
        <v>0</v>
      </c>
      <c r="H288" s="4" t="e">
        <f t="shared" si="83"/>
        <v>#N/A</v>
      </c>
      <c r="I288" s="63" t="e">
        <f>VLOOKUP(ROUNDDOWN($B288,0),Games!B$5:E$41,2,0)</f>
        <v>#N/A</v>
      </c>
      <c r="J288" s="5" t="e">
        <f t="shared" si="84"/>
        <v>#N/A</v>
      </c>
      <c r="K288" s="5" t="e">
        <f t="shared" si="85"/>
        <v>#N/A</v>
      </c>
      <c r="L288" s="55" t="e">
        <f t="shared" si="86"/>
        <v>#N/A</v>
      </c>
      <c r="M288" s="9">
        <f t="shared" si="93"/>
        <v>0</v>
      </c>
      <c r="N288" s="9" t="e">
        <f t="shared" si="94"/>
        <v>#N/A</v>
      </c>
      <c r="O288" s="9">
        <v>3</v>
      </c>
      <c r="P288" s="9">
        <v>1</v>
      </c>
      <c r="Q288" s="5" t="e">
        <f t="shared" si="89"/>
        <v>#N/A</v>
      </c>
      <c r="R288" s="5">
        <f t="shared" si="87"/>
        <v>0</v>
      </c>
      <c r="S288" s="9">
        <v>1</v>
      </c>
      <c r="T288" s="5" t="e">
        <f t="shared" si="91"/>
        <v>#N/A</v>
      </c>
      <c r="U288" s="5">
        <f t="shared" si="88"/>
        <v>0</v>
      </c>
    </row>
    <row r="289" spans="1:21" x14ac:dyDescent="0.25">
      <c r="A289" s="12" t="s">
        <v>209</v>
      </c>
      <c r="B289" s="2"/>
      <c r="C289" s="69" t="s">
        <v>208</v>
      </c>
      <c r="D289" s="2"/>
      <c r="E289" s="2"/>
      <c r="F289" s="41">
        <f t="shared" si="92"/>
        <v>0</v>
      </c>
      <c r="G289" s="41">
        <f t="shared" si="82"/>
        <v>0</v>
      </c>
      <c r="H289" s="4" t="e">
        <f t="shared" si="83"/>
        <v>#N/A</v>
      </c>
      <c r="I289" s="63" t="e">
        <f>VLOOKUP(ROUNDDOWN($B289,0),Games!B$5:E$41,2,0)</f>
        <v>#N/A</v>
      </c>
      <c r="J289" s="5" t="e">
        <f t="shared" si="84"/>
        <v>#N/A</v>
      </c>
      <c r="K289" s="5" t="e">
        <f t="shared" si="85"/>
        <v>#N/A</v>
      </c>
      <c r="L289" s="55" t="e">
        <f t="shared" si="86"/>
        <v>#N/A</v>
      </c>
      <c r="M289" s="9">
        <f t="shared" si="93"/>
        <v>0</v>
      </c>
      <c r="N289" s="9" t="e">
        <f t="shared" si="94"/>
        <v>#N/A</v>
      </c>
      <c r="O289" s="9">
        <v>10</v>
      </c>
      <c r="P289" s="9">
        <v>1</v>
      </c>
      <c r="Q289" s="5" t="e">
        <f t="shared" si="89"/>
        <v>#N/A</v>
      </c>
      <c r="R289" s="5">
        <f t="shared" si="87"/>
        <v>0</v>
      </c>
      <c r="S289" s="9">
        <v>1</v>
      </c>
      <c r="T289" s="5" t="e">
        <f t="shared" si="91"/>
        <v>#N/A</v>
      </c>
      <c r="U289" s="5">
        <f t="shared" si="88"/>
        <v>0</v>
      </c>
    </row>
    <row r="290" spans="1:21" x14ac:dyDescent="0.25">
      <c r="A290" s="12" t="s">
        <v>209</v>
      </c>
      <c r="B290" s="2"/>
      <c r="C290" s="69" t="s">
        <v>208</v>
      </c>
      <c r="D290" s="2"/>
      <c r="E290" s="2"/>
      <c r="F290" s="41">
        <f t="shared" si="92"/>
        <v>0</v>
      </c>
      <c r="G290" s="41">
        <f t="shared" si="82"/>
        <v>0</v>
      </c>
      <c r="H290" s="4" t="e">
        <f t="shared" si="83"/>
        <v>#N/A</v>
      </c>
      <c r="I290" s="63" t="e">
        <f>VLOOKUP(ROUNDDOWN($B290,0),Games!B$5:E$41,2,0)</f>
        <v>#N/A</v>
      </c>
      <c r="J290" s="5" t="e">
        <f t="shared" si="84"/>
        <v>#N/A</v>
      </c>
      <c r="K290" s="5" t="e">
        <f t="shared" si="85"/>
        <v>#N/A</v>
      </c>
      <c r="L290" s="55" t="e">
        <f t="shared" si="86"/>
        <v>#N/A</v>
      </c>
      <c r="M290" s="9">
        <f t="shared" si="93"/>
        <v>0</v>
      </c>
      <c r="N290" s="9" t="e">
        <f t="shared" si="94"/>
        <v>#N/A</v>
      </c>
      <c r="O290" s="9">
        <v>6</v>
      </c>
      <c r="P290" s="9">
        <v>1</v>
      </c>
      <c r="Q290" s="5" t="e">
        <f t="shared" si="89"/>
        <v>#N/A</v>
      </c>
      <c r="R290" s="5">
        <f t="shared" si="87"/>
        <v>0</v>
      </c>
      <c r="S290" s="9">
        <v>1</v>
      </c>
      <c r="T290" s="5" t="e">
        <f t="shared" si="91"/>
        <v>#N/A</v>
      </c>
      <c r="U290" s="5">
        <f t="shared" si="88"/>
        <v>0</v>
      </c>
    </row>
    <row r="291" spans="1:21" x14ac:dyDescent="0.25">
      <c r="A291" s="12" t="s">
        <v>209</v>
      </c>
      <c r="B291" s="2"/>
      <c r="C291" s="69" t="s">
        <v>208</v>
      </c>
      <c r="D291" s="2"/>
      <c r="E291" s="2"/>
      <c r="F291" s="41">
        <f t="shared" si="92"/>
        <v>0</v>
      </c>
      <c r="G291" s="41">
        <f t="shared" si="82"/>
        <v>0</v>
      </c>
      <c r="H291" s="4" t="e">
        <f t="shared" si="83"/>
        <v>#N/A</v>
      </c>
      <c r="I291" s="63" t="e">
        <f>VLOOKUP(ROUNDDOWN($B291,0),Games!B$5:E$41,2,0)</f>
        <v>#N/A</v>
      </c>
      <c r="J291" s="5" t="e">
        <f t="shared" si="84"/>
        <v>#N/A</v>
      </c>
      <c r="K291" s="5" t="e">
        <f t="shared" si="85"/>
        <v>#N/A</v>
      </c>
      <c r="L291" s="55" t="e">
        <f t="shared" si="86"/>
        <v>#N/A</v>
      </c>
      <c r="M291" s="9">
        <f t="shared" si="93"/>
        <v>0</v>
      </c>
      <c r="N291" s="9" t="e">
        <f t="shared" si="94"/>
        <v>#N/A</v>
      </c>
      <c r="O291" s="9">
        <v>1</v>
      </c>
      <c r="P291" s="9">
        <v>1</v>
      </c>
      <c r="Q291" s="5" t="e">
        <f t="shared" si="89"/>
        <v>#N/A</v>
      </c>
      <c r="R291" s="5">
        <f t="shared" si="87"/>
        <v>0</v>
      </c>
      <c r="S291" s="9">
        <v>1</v>
      </c>
      <c r="T291" s="5" t="e">
        <f t="shared" si="91"/>
        <v>#N/A</v>
      </c>
      <c r="U291" s="5">
        <f t="shared" si="88"/>
        <v>0</v>
      </c>
    </row>
    <row r="292" spans="1:21" x14ac:dyDescent="0.25">
      <c r="A292" s="12" t="s">
        <v>209</v>
      </c>
      <c r="B292" s="2"/>
      <c r="C292" s="69" t="s">
        <v>208</v>
      </c>
      <c r="D292" s="2"/>
      <c r="E292" s="2"/>
      <c r="F292" s="41">
        <f t="shared" si="92"/>
        <v>0</v>
      </c>
      <c r="G292" s="41">
        <f t="shared" si="82"/>
        <v>0</v>
      </c>
      <c r="H292" s="4" t="e">
        <f t="shared" si="83"/>
        <v>#N/A</v>
      </c>
      <c r="I292" s="63" t="e">
        <f>VLOOKUP(ROUNDDOWN($B292,0),Games!B$5:E$41,2,0)</f>
        <v>#N/A</v>
      </c>
      <c r="J292" s="5" t="e">
        <f t="shared" si="84"/>
        <v>#N/A</v>
      </c>
      <c r="K292" s="5" t="e">
        <f t="shared" si="85"/>
        <v>#N/A</v>
      </c>
      <c r="L292" s="55" t="e">
        <f t="shared" si="86"/>
        <v>#N/A</v>
      </c>
      <c r="M292" s="9">
        <f t="shared" si="93"/>
        <v>0</v>
      </c>
      <c r="N292" s="9">
        <v>0</v>
      </c>
      <c r="O292" s="9">
        <v>0</v>
      </c>
      <c r="P292" s="9">
        <v>1</v>
      </c>
      <c r="Q292" s="5" t="e">
        <f t="shared" si="89"/>
        <v>#N/A</v>
      </c>
      <c r="R292" s="5">
        <f t="shared" si="87"/>
        <v>0</v>
      </c>
      <c r="S292" s="9">
        <v>15</v>
      </c>
      <c r="T292" s="5" t="e">
        <f t="shared" si="91"/>
        <v>#N/A</v>
      </c>
      <c r="U292" s="5">
        <f t="shared" si="88"/>
        <v>0</v>
      </c>
    </row>
    <row r="293" spans="1:21" x14ac:dyDescent="0.25">
      <c r="A293" s="12" t="s">
        <v>209</v>
      </c>
      <c r="B293" s="2"/>
      <c r="C293" s="69" t="s">
        <v>208</v>
      </c>
      <c r="D293" s="2"/>
      <c r="E293" s="2"/>
      <c r="F293" s="41">
        <f t="shared" si="92"/>
        <v>0</v>
      </c>
      <c r="G293" s="41">
        <f t="shared" si="82"/>
        <v>0</v>
      </c>
      <c r="H293" s="4" t="e">
        <f t="shared" si="83"/>
        <v>#N/A</v>
      </c>
      <c r="I293" s="63" t="e">
        <f>VLOOKUP(ROUNDDOWN($B293,0),Games!B$5:E$41,2,0)</f>
        <v>#N/A</v>
      </c>
      <c r="J293" s="5" t="e">
        <f t="shared" si="84"/>
        <v>#N/A</v>
      </c>
      <c r="K293" s="5" t="e">
        <f t="shared" si="85"/>
        <v>#N/A</v>
      </c>
      <c r="L293" s="55" t="e">
        <f t="shared" si="86"/>
        <v>#N/A</v>
      </c>
      <c r="M293" s="9">
        <f t="shared" si="93"/>
        <v>0</v>
      </c>
      <c r="N293" s="9" t="e">
        <f>VLOOKUP(VLOOKUP($B293,played,3,0),points,2+E293,0)</f>
        <v>#N/A</v>
      </c>
      <c r="O293" s="9">
        <v>6</v>
      </c>
      <c r="P293" s="9">
        <v>1</v>
      </c>
      <c r="Q293" s="5" t="e">
        <f t="shared" si="89"/>
        <v>#N/A</v>
      </c>
      <c r="R293" s="5">
        <f t="shared" si="87"/>
        <v>0</v>
      </c>
      <c r="S293" s="9">
        <v>1</v>
      </c>
      <c r="T293" s="5" t="e">
        <f t="shared" si="91"/>
        <v>#N/A</v>
      </c>
      <c r="U293" s="5">
        <f t="shared" si="88"/>
        <v>0</v>
      </c>
    </row>
    <row r="294" spans="1:21" x14ac:dyDescent="0.25">
      <c r="A294" s="12" t="s">
        <v>209</v>
      </c>
      <c r="B294" s="2"/>
      <c r="C294" s="69" t="s">
        <v>208</v>
      </c>
      <c r="D294" s="2"/>
      <c r="E294" s="2"/>
      <c r="F294" s="41">
        <f t="shared" si="92"/>
        <v>0</v>
      </c>
      <c r="G294" s="41">
        <f t="shared" si="82"/>
        <v>0</v>
      </c>
      <c r="H294" s="4" t="e">
        <f t="shared" si="83"/>
        <v>#N/A</v>
      </c>
      <c r="I294" s="63" t="e">
        <f>VLOOKUP(ROUNDDOWN($B294,0),Games!B$5:E$41,2,0)</f>
        <v>#N/A</v>
      </c>
      <c r="J294" s="5" t="e">
        <f t="shared" si="84"/>
        <v>#N/A</v>
      </c>
      <c r="K294" s="5" t="e">
        <f t="shared" si="85"/>
        <v>#N/A</v>
      </c>
      <c r="L294" s="55" t="e">
        <f t="shared" si="86"/>
        <v>#N/A</v>
      </c>
      <c r="M294" s="9">
        <f t="shared" si="93"/>
        <v>0</v>
      </c>
      <c r="N294" s="9"/>
      <c r="O294" s="9"/>
      <c r="P294" s="9">
        <v>1</v>
      </c>
      <c r="Q294" s="5" t="e">
        <f t="shared" si="89"/>
        <v>#N/A</v>
      </c>
      <c r="R294" s="5">
        <f t="shared" si="87"/>
        <v>0</v>
      </c>
      <c r="S294" s="9">
        <v>1</v>
      </c>
      <c r="T294" s="5" t="e">
        <f t="shared" si="91"/>
        <v>#N/A</v>
      </c>
      <c r="U294" s="5">
        <f t="shared" si="88"/>
        <v>0</v>
      </c>
    </row>
    <row r="295" spans="1:21" x14ac:dyDescent="0.25">
      <c r="A295" s="12" t="s">
        <v>209</v>
      </c>
      <c r="B295" s="2"/>
      <c r="C295" s="69" t="s">
        <v>208</v>
      </c>
      <c r="D295" s="2"/>
      <c r="E295" s="2"/>
      <c r="F295" s="41">
        <f t="shared" si="92"/>
        <v>0</v>
      </c>
      <c r="G295" s="41">
        <f t="shared" si="82"/>
        <v>0</v>
      </c>
      <c r="H295" s="4" t="e">
        <f t="shared" si="83"/>
        <v>#N/A</v>
      </c>
      <c r="I295" s="63" t="e">
        <f>VLOOKUP(ROUNDDOWN($B295,0),Games!B$5:E$41,2,0)</f>
        <v>#N/A</v>
      </c>
      <c r="J295" s="5" t="e">
        <f t="shared" si="84"/>
        <v>#N/A</v>
      </c>
      <c r="K295" s="5" t="e">
        <f t="shared" si="85"/>
        <v>#N/A</v>
      </c>
      <c r="L295" s="55" t="e">
        <f t="shared" si="86"/>
        <v>#N/A</v>
      </c>
      <c r="M295" s="9">
        <f t="shared" si="93"/>
        <v>0</v>
      </c>
      <c r="N295" s="9">
        <v>0</v>
      </c>
      <c r="O295" s="9">
        <v>0</v>
      </c>
      <c r="P295" s="9">
        <v>1</v>
      </c>
      <c r="Q295" s="5" t="e">
        <f t="shared" si="89"/>
        <v>#N/A</v>
      </c>
      <c r="R295" s="5">
        <f t="shared" si="87"/>
        <v>0</v>
      </c>
      <c r="S295" s="9">
        <v>22</v>
      </c>
      <c r="T295" s="5" t="e">
        <f t="shared" si="91"/>
        <v>#N/A</v>
      </c>
      <c r="U295" s="5">
        <f t="shared" si="88"/>
        <v>0</v>
      </c>
    </row>
    <row r="296" spans="1:21" x14ac:dyDescent="0.25">
      <c r="A296" s="12" t="s">
        <v>209</v>
      </c>
      <c r="B296" s="2"/>
      <c r="C296" s="69" t="s">
        <v>208</v>
      </c>
      <c r="D296" s="2"/>
      <c r="E296" s="2"/>
      <c r="F296" s="41">
        <f t="shared" si="92"/>
        <v>0</v>
      </c>
      <c r="G296" s="41">
        <f t="shared" si="82"/>
        <v>0</v>
      </c>
      <c r="H296" s="4" t="e">
        <f t="shared" si="83"/>
        <v>#N/A</v>
      </c>
      <c r="I296" s="63" t="e">
        <f>VLOOKUP(ROUNDDOWN($B296,0),Games!B$5:E$41,2,0)</f>
        <v>#N/A</v>
      </c>
      <c r="J296" s="5" t="e">
        <f t="shared" si="84"/>
        <v>#N/A</v>
      </c>
      <c r="K296" s="5" t="e">
        <f t="shared" si="85"/>
        <v>#N/A</v>
      </c>
      <c r="L296" s="55" t="e">
        <f t="shared" si="86"/>
        <v>#N/A</v>
      </c>
      <c r="M296" s="9">
        <f t="shared" si="93"/>
        <v>0</v>
      </c>
      <c r="N296" s="9" t="e">
        <f>VLOOKUP(VLOOKUP($B296,played,3,0),points,2+$D296,0)</f>
        <v>#N/A</v>
      </c>
      <c r="O296" s="9">
        <v>6</v>
      </c>
      <c r="P296" s="9">
        <v>1</v>
      </c>
      <c r="Q296" s="5" t="e">
        <f t="shared" si="89"/>
        <v>#N/A</v>
      </c>
      <c r="R296" s="5">
        <f t="shared" si="87"/>
        <v>0</v>
      </c>
      <c r="S296" s="9">
        <v>1</v>
      </c>
      <c r="T296" s="5" t="e">
        <f t="shared" si="91"/>
        <v>#N/A</v>
      </c>
      <c r="U296" s="5">
        <f t="shared" si="88"/>
        <v>0</v>
      </c>
    </row>
    <row r="297" spans="1:21" x14ac:dyDescent="0.25">
      <c r="A297" s="12" t="s">
        <v>209</v>
      </c>
      <c r="B297" s="2"/>
      <c r="C297" s="69" t="s">
        <v>208</v>
      </c>
      <c r="D297" s="2"/>
      <c r="E297" s="2"/>
      <c r="F297" s="41">
        <f t="shared" si="92"/>
        <v>0</v>
      </c>
      <c r="G297" s="41">
        <f t="shared" si="82"/>
        <v>0</v>
      </c>
      <c r="H297" s="4" t="e">
        <f t="shared" si="83"/>
        <v>#N/A</v>
      </c>
      <c r="I297" s="63" t="e">
        <f>VLOOKUP(ROUNDDOWN($B297,0),Games!B$5:E$41,2,0)</f>
        <v>#N/A</v>
      </c>
      <c r="J297" s="5" t="e">
        <f t="shared" si="84"/>
        <v>#N/A</v>
      </c>
      <c r="K297" s="5" t="e">
        <f t="shared" si="85"/>
        <v>#N/A</v>
      </c>
      <c r="L297" s="55" t="e">
        <f t="shared" si="86"/>
        <v>#N/A</v>
      </c>
      <c r="M297" s="9">
        <f t="shared" si="93"/>
        <v>0</v>
      </c>
      <c r="N297" s="9" t="e">
        <f>VLOOKUP(VLOOKUP($B297,played,3,0),points,2+$D297,0)</f>
        <v>#N/A</v>
      </c>
      <c r="O297" s="9">
        <v>2</v>
      </c>
      <c r="P297" s="9">
        <v>1</v>
      </c>
      <c r="Q297" s="5" t="e">
        <f t="shared" si="89"/>
        <v>#N/A</v>
      </c>
      <c r="R297" s="5">
        <f t="shared" si="87"/>
        <v>0</v>
      </c>
      <c r="S297" s="9">
        <v>1</v>
      </c>
      <c r="T297" s="5" t="e">
        <f t="shared" si="91"/>
        <v>#N/A</v>
      </c>
      <c r="U297" s="5">
        <f t="shared" si="88"/>
        <v>0</v>
      </c>
    </row>
    <row r="298" spans="1:21" x14ac:dyDescent="0.25">
      <c r="A298" s="12" t="s">
        <v>209</v>
      </c>
      <c r="B298" s="2"/>
      <c r="C298" s="69" t="s">
        <v>208</v>
      </c>
      <c r="D298" s="2"/>
      <c r="E298" s="2"/>
      <c r="F298" s="41">
        <f t="shared" si="92"/>
        <v>0</v>
      </c>
      <c r="G298" s="41">
        <f t="shared" si="82"/>
        <v>0</v>
      </c>
      <c r="H298" s="4" t="e">
        <f t="shared" si="83"/>
        <v>#N/A</v>
      </c>
      <c r="I298" s="63" t="e">
        <f>VLOOKUP(ROUNDDOWN($B298,0),Games!B$5:E$41,2,0)</f>
        <v>#N/A</v>
      </c>
      <c r="J298" s="5" t="e">
        <f t="shared" si="84"/>
        <v>#N/A</v>
      </c>
      <c r="K298" s="5" t="e">
        <f t="shared" si="85"/>
        <v>#N/A</v>
      </c>
      <c r="L298" s="55" t="e">
        <f t="shared" si="86"/>
        <v>#N/A</v>
      </c>
      <c r="M298" s="9">
        <f t="shared" si="93"/>
        <v>0</v>
      </c>
      <c r="N298" s="9" t="e">
        <f>VLOOKUP(VLOOKUP($B298,played,3,0),points,2+$D298,0)</f>
        <v>#N/A</v>
      </c>
      <c r="O298" s="9">
        <v>10</v>
      </c>
      <c r="P298" s="9">
        <v>1</v>
      </c>
      <c r="Q298" s="5" t="e">
        <f t="shared" si="89"/>
        <v>#N/A</v>
      </c>
      <c r="R298" s="5">
        <f t="shared" si="87"/>
        <v>0</v>
      </c>
      <c r="S298" s="9">
        <v>1</v>
      </c>
      <c r="T298" s="5" t="e">
        <f t="shared" si="91"/>
        <v>#N/A</v>
      </c>
      <c r="U298" s="5">
        <f t="shared" si="88"/>
        <v>0</v>
      </c>
    </row>
    <row r="299" spans="1:21" x14ac:dyDescent="0.25">
      <c r="A299" s="12" t="s">
        <v>209</v>
      </c>
      <c r="B299" s="2"/>
      <c r="C299" s="69" t="s">
        <v>208</v>
      </c>
      <c r="D299" s="2"/>
      <c r="E299" s="2"/>
      <c r="F299" s="41">
        <f t="shared" si="92"/>
        <v>0</v>
      </c>
      <c r="G299" s="41">
        <f t="shared" si="82"/>
        <v>0</v>
      </c>
      <c r="H299" s="4" t="e">
        <f t="shared" si="83"/>
        <v>#N/A</v>
      </c>
      <c r="I299" s="63" t="e">
        <f>VLOOKUP(ROUNDDOWN($B299,0),Games!B$5:E$41,2,0)</f>
        <v>#N/A</v>
      </c>
      <c r="J299" s="5" t="e">
        <f t="shared" si="84"/>
        <v>#N/A</v>
      </c>
      <c r="K299" s="5" t="e">
        <f t="shared" si="85"/>
        <v>#N/A</v>
      </c>
      <c r="L299" s="55" t="e">
        <f t="shared" si="86"/>
        <v>#N/A</v>
      </c>
      <c r="M299" s="9">
        <f t="shared" si="93"/>
        <v>0</v>
      </c>
      <c r="N299" s="9" t="e">
        <f>VLOOKUP(VLOOKUP($B299,played,3,0),points,2+$D299,0)</f>
        <v>#N/A</v>
      </c>
      <c r="O299" s="9">
        <v>10</v>
      </c>
      <c r="P299" s="9">
        <v>1</v>
      </c>
      <c r="Q299" s="5" t="e">
        <f t="shared" si="89"/>
        <v>#N/A</v>
      </c>
      <c r="R299" s="5">
        <f t="shared" si="87"/>
        <v>0</v>
      </c>
      <c r="S299" s="9">
        <v>1</v>
      </c>
      <c r="T299" s="5" t="e">
        <f t="shared" si="91"/>
        <v>#N/A</v>
      </c>
      <c r="U299" s="5">
        <f t="shared" si="88"/>
        <v>0</v>
      </c>
    </row>
    <row r="300" spans="1:21" x14ac:dyDescent="0.25">
      <c r="A300" s="12" t="s">
        <v>209</v>
      </c>
      <c r="B300" s="2"/>
      <c r="C300" s="69" t="s">
        <v>208</v>
      </c>
      <c r="D300" s="2"/>
      <c r="E300" s="2"/>
      <c r="F300" s="41">
        <f t="shared" si="92"/>
        <v>0</v>
      </c>
      <c r="G300" s="41">
        <f t="shared" si="82"/>
        <v>0</v>
      </c>
      <c r="H300" s="4" t="e">
        <f t="shared" si="83"/>
        <v>#N/A</v>
      </c>
      <c r="I300" s="63" t="e">
        <f>VLOOKUP(ROUNDDOWN($B300,0),Games!B$5:E$41,2,0)</f>
        <v>#N/A</v>
      </c>
      <c r="J300" s="5" t="e">
        <f t="shared" si="84"/>
        <v>#N/A</v>
      </c>
      <c r="K300" s="5" t="e">
        <f t="shared" si="85"/>
        <v>#N/A</v>
      </c>
      <c r="L300" s="55" t="e">
        <f t="shared" si="86"/>
        <v>#N/A</v>
      </c>
      <c r="M300" s="9">
        <f t="shared" si="93"/>
        <v>0</v>
      </c>
      <c r="N300" s="9" t="e">
        <f>VLOOKUP(VLOOKUP($B300,played,3,0),points,2+$D300,0)</f>
        <v>#N/A</v>
      </c>
      <c r="O300" s="9">
        <v>6</v>
      </c>
      <c r="P300" s="9">
        <v>1</v>
      </c>
      <c r="Q300" s="5" t="e">
        <f t="shared" si="89"/>
        <v>#N/A</v>
      </c>
      <c r="R300" s="5">
        <f t="shared" si="87"/>
        <v>0</v>
      </c>
      <c r="S300" s="9">
        <v>1</v>
      </c>
      <c r="T300" s="5" t="e">
        <f t="shared" si="91"/>
        <v>#N/A</v>
      </c>
      <c r="U300" s="5">
        <f t="shared" si="88"/>
        <v>0</v>
      </c>
    </row>
    <row r="301" spans="1:21" x14ac:dyDescent="0.25">
      <c r="A301" s="12" t="s">
        <v>209</v>
      </c>
      <c r="B301" s="2"/>
      <c r="C301" s="69" t="s">
        <v>208</v>
      </c>
      <c r="D301" s="2"/>
      <c r="E301" s="12"/>
      <c r="F301" s="41">
        <f t="shared" si="92"/>
        <v>0</v>
      </c>
      <c r="G301" s="41">
        <f t="shared" si="82"/>
        <v>0</v>
      </c>
      <c r="H301" s="4" t="e">
        <f t="shared" si="83"/>
        <v>#N/A</v>
      </c>
      <c r="I301" s="63" t="e">
        <f>VLOOKUP(ROUNDDOWN($B301,0),Games!B$5:E$41,2,0)</f>
        <v>#N/A</v>
      </c>
      <c r="J301" s="5" t="e">
        <f t="shared" si="84"/>
        <v>#N/A</v>
      </c>
      <c r="K301" s="5" t="e">
        <f t="shared" si="85"/>
        <v>#N/A</v>
      </c>
      <c r="L301" s="55" t="e">
        <f t="shared" si="86"/>
        <v>#N/A</v>
      </c>
      <c r="M301" s="9">
        <f t="shared" si="93"/>
        <v>0</v>
      </c>
      <c r="N301" s="9" t="e">
        <f>VLOOKUP(VLOOKUP($B301,played,3,0),points,2+E301,0)</f>
        <v>#N/A</v>
      </c>
      <c r="O301" s="9">
        <v>4</v>
      </c>
      <c r="P301" s="9">
        <v>1</v>
      </c>
      <c r="Q301" s="5" t="e">
        <f t="shared" ref="Q301:Q332" si="95">IF(K300="Day",1,IF((C301+INT(B301)/100)=(C300+INT(B300)/100),0,1))</f>
        <v>#N/A</v>
      </c>
      <c r="R301" s="5">
        <f t="shared" si="87"/>
        <v>0</v>
      </c>
      <c r="S301" s="9">
        <v>1</v>
      </c>
      <c r="T301" s="5" t="e">
        <f t="shared" si="91"/>
        <v>#N/A</v>
      </c>
      <c r="U301" s="5">
        <f t="shared" si="88"/>
        <v>0</v>
      </c>
    </row>
    <row r="302" spans="1:21" x14ac:dyDescent="0.25">
      <c r="A302" s="12" t="s">
        <v>209</v>
      </c>
      <c r="B302" s="2"/>
      <c r="C302" s="69" t="s">
        <v>208</v>
      </c>
      <c r="D302" s="2"/>
      <c r="E302" s="2"/>
      <c r="F302" s="41">
        <f t="shared" si="92"/>
        <v>0</v>
      </c>
      <c r="G302" s="41">
        <f t="shared" si="82"/>
        <v>0</v>
      </c>
      <c r="H302" s="4" t="e">
        <f t="shared" si="83"/>
        <v>#N/A</v>
      </c>
      <c r="I302" s="63" t="e">
        <f>VLOOKUP(ROUNDDOWN($B302,0),Games!B$5:E$41,2,0)</f>
        <v>#N/A</v>
      </c>
      <c r="J302" s="5" t="e">
        <f t="shared" si="84"/>
        <v>#N/A</v>
      </c>
      <c r="K302" s="5" t="e">
        <f t="shared" si="85"/>
        <v>#N/A</v>
      </c>
      <c r="L302" s="55" t="e">
        <f t="shared" si="86"/>
        <v>#N/A</v>
      </c>
      <c r="M302" s="9">
        <f t="shared" si="93"/>
        <v>0</v>
      </c>
      <c r="N302" s="9" t="e">
        <f t="shared" ref="N302:N309" si="96">VLOOKUP(VLOOKUP($B302,played,3,0),points,2+$D302,0)</f>
        <v>#N/A</v>
      </c>
      <c r="O302" s="9">
        <v>6</v>
      </c>
      <c r="P302" s="9">
        <v>1</v>
      </c>
      <c r="Q302" s="5" t="e">
        <f t="shared" si="95"/>
        <v>#N/A</v>
      </c>
      <c r="R302" s="5">
        <f t="shared" si="87"/>
        <v>0</v>
      </c>
      <c r="S302" s="9">
        <v>1</v>
      </c>
      <c r="T302" s="5" t="e">
        <f t="shared" si="91"/>
        <v>#N/A</v>
      </c>
      <c r="U302" s="5">
        <f t="shared" si="88"/>
        <v>0</v>
      </c>
    </row>
    <row r="303" spans="1:21" x14ac:dyDescent="0.25">
      <c r="A303" s="12" t="s">
        <v>209</v>
      </c>
      <c r="B303" s="2"/>
      <c r="C303" s="69" t="s">
        <v>208</v>
      </c>
      <c r="D303" s="2"/>
      <c r="E303" s="2"/>
      <c r="F303" s="41">
        <f t="shared" si="92"/>
        <v>0</v>
      </c>
      <c r="G303" s="41">
        <f t="shared" si="82"/>
        <v>0</v>
      </c>
      <c r="H303" s="4" t="e">
        <f t="shared" si="83"/>
        <v>#N/A</v>
      </c>
      <c r="I303" s="63" t="e">
        <f>VLOOKUP(ROUNDDOWN($B303,0),Games!B$5:E$41,2,0)</f>
        <v>#N/A</v>
      </c>
      <c r="J303" s="5" t="e">
        <f t="shared" si="84"/>
        <v>#N/A</v>
      </c>
      <c r="K303" s="5" t="e">
        <f t="shared" si="85"/>
        <v>#N/A</v>
      </c>
      <c r="L303" s="55" t="e">
        <f t="shared" si="86"/>
        <v>#N/A</v>
      </c>
      <c r="M303" s="9">
        <f t="shared" si="93"/>
        <v>0</v>
      </c>
      <c r="N303" s="9" t="e">
        <f t="shared" si="96"/>
        <v>#N/A</v>
      </c>
      <c r="O303" s="9">
        <v>10</v>
      </c>
      <c r="P303" s="9">
        <v>1</v>
      </c>
      <c r="Q303" s="5" t="e">
        <f t="shared" si="95"/>
        <v>#N/A</v>
      </c>
      <c r="R303" s="5">
        <f t="shared" si="87"/>
        <v>0</v>
      </c>
      <c r="S303" s="9">
        <v>1</v>
      </c>
      <c r="T303" s="5" t="e">
        <f t="shared" si="91"/>
        <v>#N/A</v>
      </c>
      <c r="U303" s="5">
        <f t="shared" si="88"/>
        <v>0</v>
      </c>
    </row>
    <row r="304" spans="1:21" x14ac:dyDescent="0.25">
      <c r="A304" s="12" t="s">
        <v>209</v>
      </c>
      <c r="B304" s="2"/>
      <c r="C304" s="69" t="s">
        <v>208</v>
      </c>
      <c r="D304" s="2"/>
      <c r="E304" s="2"/>
      <c r="F304" s="41">
        <f t="shared" si="92"/>
        <v>0</v>
      </c>
      <c r="G304" s="41">
        <f t="shared" si="82"/>
        <v>0</v>
      </c>
      <c r="H304" s="4" t="e">
        <f t="shared" si="83"/>
        <v>#N/A</v>
      </c>
      <c r="I304" s="63" t="e">
        <f>VLOOKUP(ROUNDDOWN($B304,0),Games!B$5:E$41,2,0)</f>
        <v>#N/A</v>
      </c>
      <c r="J304" s="5" t="e">
        <f t="shared" si="84"/>
        <v>#N/A</v>
      </c>
      <c r="K304" s="5" t="e">
        <f t="shared" si="85"/>
        <v>#N/A</v>
      </c>
      <c r="L304" s="55" t="e">
        <f t="shared" si="86"/>
        <v>#N/A</v>
      </c>
      <c r="M304" s="9">
        <f t="shared" si="93"/>
        <v>0</v>
      </c>
      <c r="N304" s="9" t="e">
        <f t="shared" si="96"/>
        <v>#N/A</v>
      </c>
      <c r="O304" s="9">
        <v>1</v>
      </c>
      <c r="P304" s="9">
        <v>1</v>
      </c>
      <c r="Q304" s="5" t="e">
        <f t="shared" si="95"/>
        <v>#N/A</v>
      </c>
      <c r="R304" s="5">
        <f t="shared" si="87"/>
        <v>0</v>
      </c>
      <c r="S304" s="9">
        <v>1</v>
      </c>
      <c r="T304" s="5" t="e">
        <f t="shared" si="91"/>
        <v>#N/A</v>
      </c>
      <c r="U304" s="5">
        <f t="shared" si="88"/>
        <v>0</v>
      </c>
    </row>
    <row r="305" spans="1:21" x14ac:dyDescent="0.25">
      <c r="A305" s="12" t="s">
        <v>209</v>
      </c>
      <c r="B305" s="2"/>
      <c r="C305" s="69" t="s">
        <v>208</v>
      </c>
      <c r="D305" s="2"/>
      <c r="E305" s="2"/>
      <c r="F305" s="41">
        <f t="shared" si="92"/>
        <v>0</v>
      </c>
      <c r="G305" s="41">
        <f t="shared" si="82"/>
        <v>0</v>
      </c>
      <c r="H305" s="4" t="e">
        <f t="shared" si="83"/>
        <v>#N/A</v>
      </c>
      <c r="I305" s="63" t="e">
        <f>VLOOKUP(ROUNDDOWN($B305,0),Games!B$5:E$41,2,0)</f>
        <v>#N/A</v>
      </c>
      <c r="J305" s="5" t="e">
        <f t="shared" si="84"/>
        <v>#N/A</v>
      </c>
      <c r="K305" s="5" t="e">
        <f t="shared" si="85"/>
        <v>#N/A</v>
      </c>
      <c r="L305" s="55" t="e">
        <f t="shared" si="86"/>
        <v>#N/A</v>
      </c>
      <c r="M305" s="9">
        <f t="shared" si="93"/>
        <v>0</v>
      </c>
      <c r="N305" s="9" t="e">
        <f t="shared" si="96"/>
        <v>#N/A</v>
      </c>
      <c r="O305" s="9">
        <v>6</v>
      </c>
      <c r="P305" s="9">
        <v>1</v>
      </c>
      <c r="Q305" s="5" t="e">
        <f t="shared" si="95"/>
        <v>#N/A</v>
      </c>
      <c r="R305" s="5">
        <f t="shared" si="87"/>
        <v>0</v>
      </c>
      <c r="S305" s="9">
        <v>1</v>
      </c>
      <c r="T305" s="5" t="e">
        <f t="shared" si="91"/>
        <v>#N/A</v>
      </c>
      <c r="U305" s="5">
        <f t="shared" si="88"/>
        <v>0</v>
      </c>
    </row>
    <row r="306" spans="1:21" x14ac:dyDescent="0.25">
      <c r="A306" s="12" t="s">
        <v>209</v>
      </c>
      <c r="B306" s="2"/>
      <c r="C306" s="69" t="s">
        <v>208</v>
      </c>
      <c r="D306" s="2"/>
      <c r="E306" s="2"/>
      <c r="F306" s="41">
        <f t="shared" si="92"/>
        <v>0</v>
      </c>
      <c r="G306" s="41">
        <f t="shared" si="82"/>
        <v>0</v>
      </c>
      <c r="H306" s="4" t="e">
        <f t="shared" si="83"/>
        <v>#N/A</v>
      </c>
      <c r="I306" s="63" t="e">
        <f>VLOOKUP(ROUNDDOWN($B306,0),Games!B$5:E$41,2,0)</f>
        <v>#N/A</v>
      </c>
      <c r="J306" s="5" t="e">
        <f t="shared" si="84"/>
        <v>#N/A</v>
      </c>
      <c r="K306" s="5" t="e">
        <f t="shared" si="85"/>
        <v>#N/A</v>
      </c>
      <c r="L306" s="55" t="e">
        <f t="shared" si="86"/>
        <v>#N/A</v>
      </c>
      <c r="M306" s="9">
        <f t="shared" si="93"/>
        <v>0</v>
      </c>
      <c r="N306" s="9" t="e">
        <f t="shared" si="96"/>
        <v>#N/A</v>
      </c>
      <c r="O306" s="9">
        <v>6</v>
      </c>
      <c r="P306" s="9">
        <v>1</v>
      </c>
      <c r="Q306" s="5" t="e">
        <f t="shared" si="95"/>
        <v>#N/A</v>
      </c>
      <c r="R306" s="5">
        <f t="shared" si="87"/>
        <v>0</v>
      </c>
      <c r="S306" s="9">
        <v>1</v>
      </c>
      <c r="T306" s="5" t="e">
        <f t="shared" si="91"/>
        <v>#N/A</v>
      </c>
      <c r="U306" s="5">
        <f t="shared" si="88"/>
        <v>0</v>
      </c>
    </row>
    <row r="307" spans="1:21" x14ac:dyDescent="0.25">
      <c r="A307" s="12" t="s">
        <v>209</v>
      </c>
      <c r="B307" s="2"/>
      <c r="C307" s="69" t="s">
        <v>208</v>
      </c>
      <c r="D307" s="2"/>
      <c r="E307" s="2"/>
      <c r="F307" s="41">
        <f t="shared" si="92"/>
        <v>0</v>
      </c>
      <c r="G307" s="41">
        <f t="shared" si="82"/>
        <v>0</v>
      </c>
      <c r="H307" s="4" t="e">
        <f t="shared" si="83"/>
        <v>#N/A</v>
      </c>
      <c r="I307" s="63" t="e">
        <f>VLOOKUP(ROUNDDOWN($B307,0),Games!B$5:E$41,2,0)</f>
        <v>#N/A</v>
      </c>
      <c r="J307" s="5" t="e">
        <f t="shared" si="84"/>
        <v>#N/A</v>
      </c>
      <c r="K307" s="5" t="e">
        <f t="shared" si="85"/>
        <v>#N/A</v>
      </c>
      <c r="L307" s="55" t="e">
        <f t="shared" si="86"/>
        <v>#N/A</v>
      </c>
      <c r="M307" s="9">
        <f t="shared" si="93"/>
        <v>0</v>
      </c>
      <c r="N307" s="9" t="e">
        <f t="shared" si="96"/>
        <v>#N/A</v>
      </c>
      <c r="O307" s="9">
        <v>6</v>
      </c>
      <c r="P307" s="9">
        <v>1</v>
      </c>
      <c r="Q307" s="5" t="e">
        <f t="shared" si="95"/>
        <v>#N/A</v>
      </c>
      <c r="R307" s="5">
        <f t="shared" si="87"/>
        <v>0</v>
      </c>
      <c r="S307" s="9">
        <v>1</v>
      </c>
      <c r="T307" s="5" t="e">
        <f t="shared" si="91"/>
        <v>#N/A</v>
      </c>
      <c r="U307" s="5">
        <f t="shared" si="88"/>
        <v>0</v>
      </c>
    </row>
    <row r="308" spans="1:21" x14ac:dyDescent="0.25">
      <c r="A308" s="12" t="s">
        <v>209</v>
      </c>
      <c r="B308" s="12"/>
      <c r="C308" s="69" t="s">
        <v>208</v>
      </c>
      <c r="D308" s="12"/>
      <c r="E308" s="2"/>
      <c r="F308" s="41">
        <f t="shared" si="92"/>
        <v>0</v>
      </c>
      <c r="G308" s="41">
        <f t="shared" si="82"/>
        <v>0</v>
      </c>
      <c r="H308" s="4" t="e">
        <f t="shared" si="83"/>
        <v>#N/A</v>
      </c>
      <c r="I308" s="63" t="e">
        <f>VLOOKUP(ROUNDDOWN($B308,0),Games!B$5:E$41,2,0)</f>
        <v>#N/A</v>
      </c>
      <c r="J308" s="5" t="e">
        <f t="shared" si="84"/>
        <v>#N/A</v>
      </c>
      <c r="K308" s="5" t="e">
        <f t="shared" si="85"/>
        <v>#N/A</v>
      </c>
      <c r="L308" s="55" t="e">
        <f t="shared" si="86"/>
        <v>#N/A</v>
      </c>
      <c r="M308" s="9">
        <f t="shared" si="93"/>
        <v>0</v>
      </c>
      <c r="N308" s="9" t="e">
        <f t="shared" si="96"/>
        <v>#N/A</v>
      </c>
      <c r="O308" s="9">
        <v>10</v>
      </c>
      <c r="P308" s="9">
        <v>1</v>
      </c>
      <c r="Q308" s="5" t="e">
        <f t="shared" si="95"/>
        <v>#N/A</v>
      </c>
      <c r="R308" s="5">
        <f t="shared" si="87"/>
        <v>0</v>
      </c>
      <c r="S308" s="9">
        <v>1</v>
      </c>
      <c r="T308" s="5" t="e">
        <f t="shared" si="91"/>
        <v>#N/A</v>
      </c>
      <c r="U308" s="5">
        <f t="shared" si="88"/>
        <v>0</v>
      </c>
    </row>
    <row r="309" spans="1:21" x14ac:dyDescent="0.25">
      <c r="A309" s="12" t="s">
        <v>209</v>
      </c>
      <c r="B309" s="2"/>
      <c r="C309" s="69" t="s">
        <v>208</v>
      </c>
      <c r="D309" s="2"/>
      <c r="E309" s="2"/>
      <c r="F309" s="41">
        <f t="shared" si="92"/>
        <v>0</v>
      </c>
      <c r="G309" s="41">
        <f t="shared" si="82"/>
        <v>0</v>
      </c>
      <c r="H309" s="4" t="e">
        <f t="shared" si="83"/>
        <v>#N/A</v>
      </c>
      <c r="I309" s="63" t="e">
        <f>VLOOKUP(ROUNDDOWN($B309,0),Games!B$5:E$41,2,0)</f>
        <v>#N/A</v>
      </c>
      <c r="J309" s="5" t="e">
        <f t="shared" si="84"/>
        <v>#N/A</v>
      </c>
      <c r="K309" s="5" t="e">
        <f t="shared" si="85"/>
        <v>#N/A</v>
      </c>
      <c r="L309" s="55" t="e">
        <f t="shared" si="86"/>
        <v>#N/A</v>
      </c>
      <c r="M309" s="9">
        <f t="shared" si="93"/>
        <v>0</v>
      </c>
      <c r="N309" s="9" t="e">
        <f t="shared" si="96"/>
        <v>#N/A</v>
      </c>
      <c r="O309" s="9">
        <v>10</v>
      </c>
      <c r="P309" s="9">
        <v>1</v>
      </c>
      <c r="Q309" s="5" t="e">
        <f t="shared" si="95"/>
        <v>#N/A</v>
      </c>
      <c r="R309" s="5">
        <f t="shared" si="87"/>
        <v>0</v>
      </c>
      <c r="S309" s="9">
        <v>1</v>
      </c>
      <c r="T309" s="5" t="e">
        <f t="shared" ref="T309:T340" si="97">IF(K304="Day",1,IF((C309+K309/10)=(C304+K304/10),0,1))</f>
        <v>#N/A</v>
      </c>
      <c r="U309" s="5">
        <f t="shared" si="88"/>
        <v>0</v>
      </c>
    </row>
    <row r="310" spans="1:21" x14ac:dyDescent="0.25">
      <c r="A310" s="12" t="s">
        <v>209</v>
      </c>
      <c r="B310" s="2"/>
      <c r="C310" s="69" t="s">
        <v>208</v>
      </c>
      <c r="D310" s="2"/>
      <c r="E310" s="2"/>
      <c r="F310" s="41">
        <f t="shared" si="92"/>
        <v>0</v>
      </c>
      <c r="G310" s="41">
        <f t="shared" si="82"/>
        <v>0</v>
      </c>
      <c r="H310" s="4" t="e">
        <f t="shared" si="83"/>
        <v>#N/A</v>
      </c>
      <c r="I310" s="63" t="e">
        <f>VLOOKUP(ROUNDDOWN($B310,0),Games!B$5:E$41,2,0)</f>
        <v>#N/A</v>
      </c>
      <c r="J310" s="5" t="e">
        <f t="shared" si="84"/>
        <v>#N/A</v>
      </c>
      <c r="K310" s="5" t="e">
        <f t="shared" si="85"/>
        <v>#N/A</v>
      </c>
      <c r="L310" s="55" t="e">
        <f t="shared" si="86"/>
        <v>#N/A</v>
      </c>
      <c r="M310" s="9">
        <f t="shared" si="93"/>
        <v>0</v>
      </c>
      <c r="N310" s="9">
        <v>0</v>
      </c>
      <c r="O310" s="9">
        <v>0</v>
      </c>
      <c r="P310" s="9">
        <v>1</v>
      </c>
      <c r="Q310" s="5" t="e">
        <f t="shared" si="95"/>
        <v>#N/A</v>
      </c>
      <c r="R310" s="5">
        <f t="shared" si="87"/>
        <v>0</v>
      </c>
      <c r="S310" s="9">
        <v>13</v>
      </c>
      <c r="T310" s="5" t="e">
        <f t="shared" si="97"/>
        <v>#N/A</v>
      </c>
      <c r="U310" s="5">
        <f t="shared" si="88"/>
        <v>0</v>
      </c>
    </row>
    <row r="311" spans="1:21" x14ac:dyDescent="0.25">
      <c r="A311" s="12" t="s">
        <v>209</v>
      </c>
      <c r="B311" s="2"/>
      <c r="C311" s="69" t="s">
        <v>208</v>
      </c>
      <c r="D311" s="2"/>
      <c r="E311" s="2"/>
      <c r="F311" s="41">
        <f t="shared" si="92"/>
        <v>0</v>
      </c>
      <c r="G311" s="41">
        <f t="shared" si="82"/>
        <v>0</v>
      </c>
      <c r="H311" s="4" t="e">
        <f t="shared" si="83"/>
        <v>#N/A</v>
      </c>
      <c r="I311" s="63" t="e">
        <f>VLOOKUP(ROUNDDOWN($B311,0),Games!B$5:E$41,2,0)</f>
        <v>#N/A</v>
      </c>
      <c r="J311" s="5" t="e">
        <f t="shared" si="84"/>
        <v>#N/A</v>
      </c>
      <c r="K311" s="5" t="e">
        <f t="shared" si="85"/>
        <v>#N/A</v>
      </c>
      <c r="L311" s="55" t="e">
        <f t="shared" si="86"/>
        <v>#N/A</v>
      </c>
      <c r="M311" s="9">
        <f t="shared" si="93"/>
        <v>0</v>
      </c>
      <c r="N311" s="9" t="e">
        <f>VLOOKUP(VLOOKUP($B311,played,3,0),points,2+$D311,0)</f>
        <v>#N/A</v>
      </c>
      <c r="O311" s="9">
        <v>1</v>
      </c>
      <c r="P311" s="9">
        <v>1</v>
      </c>
      <c r="Q311" s="5" t="e">
        <f t="shared" si="95"/>
        <v>#N/A</v>
      </c>
      <c r="R311" s="5">
        <f t="shared" si="87"/>
        <v>0</v>
      </c>
      <c r="S311" s="9">
        <v>1</v>
      </c>
      <c r="T311" s="5" t="e">
        <f t="shared" si="97"/>
        <v>#N/A</v>
      </c>
      <c r="U311" s="5">
        <f t="shared" si="88"/>
        <v>0</v>
      </c>
    </row>
    <row r="312" spans="1:21" x14ac:dyDescent="0.25">
      <c r="A312" s="12" t="s">
        <v>209</v>
      </c>
      <c r="B312" s="2"/>
      <c r="C312" s="69" t="s">
        <v>208</v>
      </c>
      <c r="D312" s="2"/>
      <c r="E312" s="2"/>
      <c r="F312" s="41">
        <f t="shared" si="92"/>
        <v>0</v>
      </c>
      <c r="G312" s="41">
        <f t="shared" si="82"/>
        <v>0</v>
      </c>
      <c r="H312" s="4" t="e">
        <f t="shared" si="83"/>
        <v>#N/A</v>
      </c>
      <c r="I312" s="63" t="e">
        <f>VLOOKUP(ROUNDDOWN($B312,0),Games!B$5:E$41,2,0)</f>
        <v>#N/A</v>
      </c>
      <c r="J312" s="5" t="e">
        <f t="shared" si="84"/>
        <v>#N/A</v>
      </c>
      <c r="K312" s="5" t="e">
        <f t="shared" si="85"/>
        <v>#N/A</v>
      </c>
      <c r="L312" s="55" t="e">
        <f t="shared" si="86"/>
        <v>#N/A</v>
      </c>
      <c r="M312" s="9">
        <f t="shared" si="93"/>
        <v>0</v>
      </c>
      <c r="N312" s="9">
        <v>0</v>
      </c>
      <c r="O312" s="9">
        <v>0</v>
      </c>
      <c r="P312" s="9">
        <v>1</v>
      </c>
      <c r="Q312" s="5" t="e">
        <f t="shared" si="95"/>
        <v>#N/A</v>
      </c>
      <c r="R312" s="5">
        <f t="shared" si="87"/>
        <v>0</v>
      </c>
      <c r="S312" s="9">
        <v>25</v>
      </c>
      <c r="T312" s="5" t="e">
        <f t="shared" si="97"/>
        <v>#N/A</v>
      </c>
      <c r="U312" s="5">
        <f t="shared" si="88"/>
        <v>0</v>
      </c>
    </row>
    <row r="313" spans="1:21" x14ac:dyDescent="0.25">
      <c r="A313" s="12" t="s">
        <v>209</v>
      </c>
      <c r="B313" s="2"/>
      <c r="C313" s="69" t="s">
        <v>208</v>
      </c>
      <c r="D313" s="2"/>
      <c r="E313" s="2"/>
      <c r="F313" s="41">
        <f t="shared" si="92"/>
        <v>0</v>
      </c>
      <c r="G313" s="41">
        <f t="shared" si="82"/>
        <v>0</v>
      </c>
      <c r="H313" s="4" t="e">
        <f t="shared" si="83"/>
        <v>#N/A</v>
      </c>
      <c r="I313" s="63" t="e">
        <f>VLOOKUP(ROUNDDOWN($B313,0),Games!B$5:E$41,2,0)</f>
        <v>#N/A</v>
      </c>
      <c r="J313" s="5" t="e">
        <f t="shared" si="84"/>
        <v>#N/A</v>
      </c>
      <c r="K313" s="5" t="e">
        <f t="shared" si="85"/>
        <v>#N/A</v>
      </c>
      <c r="L313" s="55" t="e">
        <f t="shared" si="86"/>
        <v>#N/A</v>
      </c>
      <c r="M313" s="9">
        <f t="shared" si="93"/>
        <v>0</v>
      </c>
      <c r="N313" s="9">
        <v>0</v>
      </c>
      <c r="O313" s="9">
        <v>0</v>
      </c>
      <c r="P313" s="9">
        <v>1</v>
      </c>
      <c r="Q313" s="5" t="e">
        <f t="shared" si="95"/>
        <v>#N/A</v>
      </c>
      <c r="R313" s="5">
        <f t="shared" si="87"/>
        <v>0</v>
      </c>
      <c r="S313" s="9">
        <v>26</v>
      </c>
      <c r="T313" s="5" t="e">
        <f t="shared" si="97"/>
        <v>#N/A</v>
      </c>
      <c r="U313" s="5">
        <f t="shared" si="88"/>
        <v>0</v>
      </c>
    </row>
    <row r="314" spans="1:21" x14ac:dyDescent="0.25">
      <c r="A314" s="12" t="s">
        <v>209</v>
      </c>
      <c r="B314" s="2"/>
      <c r="C314" s="69" t="s">
        <v>208</v>
      </c>
      <c r="D314" s="2"/>
      <c r="E314" s="2"/>
      <c r="F314" s="41">
        <f t="shared" si="92"/>
        <v>0</v>
      </c>
      <c r="G314" s="41">
        <f t="shared" si="82"/>
        <v>0</v>
      </c>
      <c r="H314" s="4" t="e">
        <f t="shared" si="83"/>
        <v>#N/A</v>
      </c>
      <c r="I314" s="63" t="e">
        <f>VLOOKUP(ROUNDDOWN($B314,0),Games!B$5:E$41,2,0)</f>
        <v>#N/A</v>
      </c>
      <c r="J314" s="5" t="e">
        <f t="shared" si="84"/>
        <v>#N/A</v>
      </c>
      <c r="K314" s="5" t="e">
        <f t="shared" si="85"/>
        <v>#N/A</v>
      </c>
      <c r="L314" s="55" t="e">
        <f t="shared" si="86"/>
        <v>#N/A</v>
      </c>
      <c r="M314" s="9">
        <f t="shared" si="93"/>
        <v>0</v>
      </c>
      <c r="N314" s="9">
        <v>0</v>
      </c>
      <c r="O314" s="9">
        <v>0</v>
      </c>
      <c r="P314" s="9">
        <v>1</v>
      </c>
      <c r="Q314" s="5" t="e">
        <f t="shared" si="95"/>
        <v>#N/A</v>
      </c>
      <c r="R314" s="5">
        <f t="shared" si="87"/>
        <v>0</v>
      </c>
      <c r="S314" s="9">
        <v>27</v>
      </c>
      <c r="T314" s="5" t="e">
        <f t="shared" si="97"/>
        <v>#N/A</v>
      </c>
      <c r="U314" s="5">
        <f t="shared" si="88"/>
        <v>0</v>
      </c>
    </row>
    <row r="315" spans="1:21" x14ac:dyDescent="0.25">
      <c r="A315" s="12" t="s">
        <v>209</v>
      </c>
      <c r="B315" s="2"/>
      <c r="C315" s="69" t="s">
        <v>208</v>
      </c>
      <c r="D315" s="2"/>
      <c r="E315" s="2"/>
      <c r="F315" s="41">
        <f t="shared" si="92"/>
        <v>0</v>
      </c>
      <c r="G315" s="41">
        <f t="shared" si="82"/>
        <v>0</v>
      </c>
      <c r="H315" s="4" t="e">
        <f t="shared" si="83"/>
        <v>#N/A</v>
      </c>
      <c r="I315" s="63" t="e">
        <f>VLOOKUP(ROUNDDOWN($B315,0),Games!B$5:E$41,2,0)</f>
        <v>#N/A</v>
      </c>
      <c r="J315" s="5" t="e">
        <f t="shared" si="84"/>
        <v>#N/A</v>
      </c>
      <c r="K315" s="5" t="e">
        <f t="shared" si="85"/>
        <v>#N/A</v>
      </c>
      <c r="L315" s="55" t="e">
        <f t="shared" si="86"/>
        <v>#N/A</v>
      </c>
      <c r="M315" s="9">
        <f t="shared" si="93"/>
        <v>0</v>
      </c>
      <c r="N315" s="9">
        <v>0</v>
      </c>
      <c r="O315" s="9">
        <v>0</v>
      </c>
      <c r="P315" s="9">
        <v>1</v>
      </c>
      <c r="Q315" s="5" t="e">
        <f t="shared" si="95"/>
        <v>#N/A</v>
      </c>
      <c r="R315" s="5">
        <f t="shared" si="87"/>
        <v>0</v>
      </c>
      <c r="S315" s="9">
        <v>28</v>
      </c>
      <c r="T315" s="5" t="e">
        <f t="shared" si="97"/>
        <v>#N/A</v>
      </c>
      <c r="U315" s="5">
        <f t="shared" si="88"/>
        <v>0</v>
      </c>
    </row>
    <row r="316" spans="1:21" x14ac:dyDescent="0.25">
      <c r="A316" s="12" t="s">
        <v>209</v>
      </c>
      <c r="B316" s="2"/>
      <c r="C316" s="69" t="s">
        <v>208</v>
      </c>
      <c r="D316" s="2"/>
      <c r="E316" s="2"/>
      <c r="F316" s="41">
        <f t="shared" si="92"/>
        <v>0</v>
      </c>
      <c r="G316" s="41">
        <f t="shared" si="82"/>
        <v>0</v>
      </c>
      <c r="H316" s="4" t="e">
        <f t="shared" si="83"/>
        <v>#N/A</v>
      </c>
      <c r="I316" s="63" t="e">
        <f>VLOOKUP(ROUNDDOWN($B316,0),Games!B$5:E$41,2,0)</f>
        <v>#N/A</v>
      </c>
      <c r="J316" s="5" t="e">
        <f t="shared" si="84"/>
        <v>#N/A</v>
      </c>
      <c r="K316" s="5" t="e">
        <f t="shared" si="85"/>
        <v>#N/A</v>
      </c>
      <c r="L316" s="55" t="e">
        <f t="shared" si="86"/>
        <v>#N/A</v>
      </c>
      <c r="M316" s="9">
        <f t="shared" si="93"/>
        <v>0</v>
      </c>
      <c r="N316" s="9">
        <v>0</v>
      </c>
      <c r="O316" s="9">
        <v>0</v>
      </c>
      <c r="P316" s="9">
        <v>1</v>
      </c>
      <c r="Q316" s="5" t="e">
        <f t="shared" si="95"/>
        <v>#N/A</v>
      </c>
      <c r="R316" s="5">
        <f t="shared" si="87"/>
        <v>0</v>
      </c>
      <c r="S316" s="9">
        <v>29</v>
      </c>
      <c r="T316" s="5" t="e">
        <f t="shared" si="97"/>
        <v>#N/A</v>
      </c>
      <c r="U316" s="5">
        <f t="shared" si="88"/>
        <v>0</v>
      </c>
    </row>
    <row r="317" spans="1:21" x14ac:dyDescent="0.25">
      <c r="A317" s="12" t="s">
        <v>209</v>
      </c>
      <c r="B317" s="2"/>
      <c r="C317" s="70" t="s">
        <v>208</v>
      </c>
      <c r="D317" s="32"/>
      <c r="E317" s="32"/>
      <c r="F317" s="45">
        <f t="shared" si="92"/>
        <v>0</v>
      </c>
      <c r="G317" s="41">
        <f t="shared" si="82"/>
        <v>0</v>
      </c>
      <c r="H317" s="4" t="e">
        <f t="shared" si="83"/>
        <v>#N/A</v>
      </c>
      <c r="I317" s="64" t="e">
        <f>VLOOKUP(ROUNDDOWN($B317,0),Games!B$5:E$41,2,0)</f>
        <v>#N/A</v>
      </c>
      <c r="J317" s="33" t="e">
        <f t="shared" si="84"/>
        <v>#N/A</v>
      </c>
      <c r="K317" s="33" t="e">
        <f t="shared" si="85"/>
        <v>#N/A</v>
      </c>
      <c r="L317" s="55" t="e">
        <f t="shared" si="86"/>
        <v>#N/A</v>
      </c>
      <c r="M317" s="9">
        <f t="shared" si="93"/>
        <v>0</v>
      </c>
      <c r="N317" s="34">
        <v>0</v>
      </c>
      <c r="O317" s="34">
        <v>0</v>
      </c>
      <c r="P317" s="34">
        <v>1</v>
      </c>
      <c r="Q317" s="33" t="e">
        <f t="shared" si="95"/>
        <v>#N/A</v>
      </c>
      <c r="R317" s="33">
        <f t="shared" si="87"/>
        <v>0</v>
      </c>
      <c r="S317" s="34">
        <v>30</v>
      </c>
      <c r="T317" s="33" t="e">
        <f t="shared" si="97"/>
        <v>#N/A</v>
      </c>
      <c r="U317" s="33">
        <f t="shared" si="88"/>
        <v>0</v>
      </c>
    </row>
    <row r="318" spans="1:21" x14ac:dyDescent="0.25">
      <c r="A318" s="12" t="s">
        <v>209</v>
      </c>
      <c r="B318" s="2"/>
      <c r="C318" s="69" t="s">
        <v>208</v>
      </c>
      <c r="D318" s="2"/>
      <c r="E318" s="2"/>
      <c r="F318" s="41">
        <f t="shared" si="92"/>
        <v>0</v>
      </c>
      <c r="G318" s="41">
        <f t="shared" si="82"/>
        <v>0</v>
      </c>
      <c r="H318" s="4" t="e">
        <f t="shared" si="83"/>
        <v>#N/A</v>
      </c>
      <c r="I318" s="63" t="e">
        <f>VLOOKUP(ROUNDDOWN($B318,0),Games!B$5:E$41,2,0)</f>
        <v>#N/A</v>
      </c>
      <c r="J318" s="5" t="e">
        <f t="shared" si="84"/>
        <v>#N/A</v>
      </c>
      <c r="K318" s="5" t="e">
        <f t="shared" si="85"/>
        <v>#N/A</v>
      </c>
      <c r="L318" s="55" t="e">
        <f t="shared" si="86"/>
        <v>#N/A</v>
      </c>
      <c r="M318" s="9">
        <f t="shared" si="93"/>
        <v>0</v>
      </c>
      <c r="N318" s="9">
        <v>0</v>
      </c>
      <c r="O318" s="9">
        <v>0</v>
      </c>
      <c r="P318" s="9">
        <v>1</v>
      </c>
      <c r="Q318" s="5" t="e">
        <f t="shared" si="95"/>
        <v>#N/A</v>
      </c>
      <c r="R318" s="5">
        <f t="shared" si="87"/>
        <v>0</v>
      </c>
      <c r="S318" s="9">
        <v>31</v>
      </c>
      <c r="T318" s="5" t="e">
        <f t="shared" si="97"/>
        <v>#N/A</v>
      </c>
      <c r="U318" s="5">
        <f t="shared" si="88"/>
        <v>0</v>
      </c>
    </row>
    <row r="319" spans="1:21" x14ac:dyDescent="0.25">
      <c r="A319" s="12" t="s">
        <v>209</v>
      </c>
      <c r="B319" s="2"/>
      <c r="C319" s="69" t="s">
        <v>208</v>
      </c>
      <c r="D319" s="2"/>
      <c r="E319" s="2"/>
      <c r="F319" s="41">
        <f t="shared" si="92"/>
        <v>0</v>
      </c>
      <c r="G319" s="41">
        <f t="shared" si="82"/>
        <v>0</v>
      </c>
      <c r="H319" s="4" t="e">
        <f t="shared" si="83"/>
        <v>#N/A</v>
      </c>
      <c r="I319" s="63" t="e">
        <f>VLOOKUP(ROUNDDOWN($B319,0),Games!B$5:E$41,2,0)</f>
        <v>#N/A</v>
      </c>
      <c r="J319" s="5" t="e">
        <f t="shared" si="84"/>
        <v>#N/A</v>
      </c>
      <c r="K319" s="5" t="e">
        <f t="shared" si="85"/>
        <v>#N/A</v>
      </c>
      <c r="L319" s="55" t="e">
        <f t="shared" si="86"/>
        <v>#N/A</v>
      </c>
      <c r="M319" s="9">
        <f t="shared" si="93"/>
        <v>0</v>
      </c>
      <c r="N319" s="9">
        <v>0</v>
      </c>
      <c r="O319" s="9">
        <v>0</v>
      </c>
      <c r="P319" s="9">
        <v>1</v>
      </c>
      <c r="Q319" s="5" t="e">
        <f t="shared" si="95"/>
        <v>#N/A</v>
      </c>
      <c r="R319" s="5">
        <f t="shared" si="87"/>
        <v>0</v>
      </c>
      <c r="S319" s="9">
        <v>32</v>
      </c>
      <c r="T319" s="5" t="e">
        <f t="shared" si="97"/>
        <v>#N/A</v>
      </c>
      <c r="U319" s="5">
        <f t="shared" si="88"/>
        <v>0</v>
      </c>
    </row>
    <row r="320" spans="1:21" x14ac:dyDescent="0.25">
      <c r="A320" s="12" t="s">
        <v>209</v>
      </c>
      <c r="B320" s="2"/>
      <c r="C320" s="69" t="s">
        <v>208</v>
      </c>
      <c r="D320" s="2"/>
      <c r="E320" s="2"/>
      <c r="F320" s="41">
        <f t="shared" si="92"/>
        <v>0</v>
      </c>
      <c r="G320" s="41">
        <f t="shared" si="82"/>
        <v>0</v>
      </c>
      <c r="H320" s="4" t="e">
        <f t="shared" si="83"/>
        <v>#N/A</v>
      </c>
      <c r="I320" s="63" t="e">
        <f>VLOOKUP(ROUNDDOWN($B320,0),Games!B$5:E$41,2,0)</f>
        <v>#N/A</v>
      </c>
      <c r="J320" s="5" t="e">
        <f t="shared" si="84"/>
        <v>#N/A</v>
      </c>
      <c r="K320" s="5" t="e">
        <f t="shared" si="85"/>
        <v>#N/A</v>
      </c>
      <c r="L320" s="55" t="e">
        <f t="shared" si="86"/>
        <v>#N/A</v>
      </c>
      <c r="M320" s="9">
        <f t="shared" si="93"/>
        <v>0</v>
      </c>
      <c r="N320" s="9">
        <v>0</v>
      </c>
      <c r="O320" s="9">
        <v>0</v>
      </c>
      <c r="P320" s="9">
        <v>1</v>
      </c>
      <c r="Q320" s="5" t="e">
        <f t="shared" si="95"/>
        <v>#N/A</v>
      </c>
      <c r="R320" s="5">
        <f t="shared" si="87"/>
        <v>0</v>
      </c>
      <c r="S320" s="9">
        <v>33</v>
      </c>
      <c r="T320" s="5" t="e">
        <f t="shared" si="97"/>
        <v>#N/A</v>
      </c>
      <c r="U320" s="5">
        <f t="shared" si="88"/>
        <v>0</v>
      </c>
    </row>
    <row r="321" spans="1:21" x14ac:dyDescent="0.25">
      <c r="A321" s="12" t="s">
        <v>209</v>
      </c>
      <c r="B321" s="2"/>
      <c r="C321" s="69" t="s">
        <v>208</v>
      </c>
      <c r="D321" s="2"/>
      <c r="E321" s="2"/>
      <c r="F321" s="41">
        <f t="shared" si="92"/>
        <v>0</v>
      </c>
      <c r="G321" s="41">
        <f t="shared" si="82"/>
        <v>0</v>
      </c>
      <c r="H321" s="4" t="e">
        <f t="shared" si="83"/>
        <v>#N/A</v>
      </c>
      <c r="I321" s="63" t="e">
        <f>VLOOKUP(ROUNDDOWN($B321,0),Games!B$5:E$41,2,0)</f>
        <v>#N/A</v>
      </c>
      <c r="J321" s="5" t="e">
        <f t="shared" si="84"/>
        <v>#N/A</v>
      </c>
      <c r="K321" s="5" t="e">
        <f t="shared" si="85"/>
        <v>#N/A</v>
      </c>
      <c r="L321" s="55" t="e">
        <f t="shared" si="86"/>
        <v>#N/A</v>
      </c>
      <c r="M321" s="9">
        <f t="shared" si="93"/>
        <v>0</v>
      </c>
      <c r="N321" s="9">
        <v>0</v>
      </c>
      <c r="O321" s="9">
        <v>0</v>
      </c>
      <c r="P321" s="9">
        <v>1</v>
      </c>
      <c r="Q321" s="5" t="e">
        <f t="shared" si="95"/>
        <v>#N/A</v>
      </c>
      <c r="R321" s="5">
        <f t="shared" si="87"/>
        <v>0</v>
      </c>
      <c r="S321" s="9">
        <v>34</v>
      </c>
      <c r="T321" s="5" t="e">
        <f t="shared" si="97"/>
        <v>#N/A</v>
      </c>
      <c r="U321" s="5">
        <f t="shared" si="88"/>
        <v>0</v>
      </c>
    </row>
    <row r="322" spans="1:21" x14ac:dyDescent="0.25">
      <c r="A322" s="12" t="s">
        <v>209</v>
      </c>
      <c r="B322" s="2"/>
      <c r="C322" s="69" t="s">
        <v>208</v>
      </c>
      <c r="D322" s="2"/>
      <c r="E322" s="2"/>
      <c r="F322" s="41">
        <f t="shared" si="92"/>
        <v>0</v>
      </c>
      <c r="G322" s="41">
        <f t="shared" si="82"/>
        <v>0</v>
      </c>
      <c r="H322" s="4" t="e">
        <f t="shared" si="83"/>
        <v>#N/A</v>
      </c>
      <c r="I322" s="63" t="e">
        <f>VLOOKUP(ROUNDDOWN($B322,0),Games!B$5:E$41,2,0)</f>
        <v>#N/A</v>
      </c>
      <c r="J322" s="5" t="e">
        <f t="shared" si="84"/>
        <v>#N/A</v>
      </c>
      <c r="K322" s="5" t="e">
        <f t="shared" si="85"/>
        <v>#N/A</v>
      </c>
      <c r="L322" s="55" t="e">
        <f t="shared" si="86"/>
        <v>#N/A</v>
      </c>
      <c r="M322" s="9">
        <f t="shared" si="93"/>
        <v>0</v>
      </c>
      <c r="N322" s="9">
        <v>0</v>
      </c>
      <c r="O322" s="9">
        <v>0</v>
      </c>
      <c r="P322" s="9">
        <v>1</v>
      </c>
      <c r="Q322" s="5" t="e">
        <f t="shared" si="95"/>
        <v>#N/A</v>
      </c>
      <c r="R322" s="5">
        <f t="shared" si="87"/>
        <v>0</v>
      </c>
      <c r="S322" s="9">
        <v>35</v>
      </c>
      <c r="T322" s="5" t="e">
        <f t="shared" si="97"/>
        <v>#N/A</v>
      </c>
      <c r="U322" s="5">
        <f t="shared" si="88"/>
        <v>0</v>
      </c>
    </row>
    <row r="323" spans="1:21" x14ac:dyDescent="0.25">
      <c r="A323" s="12" t="s">
        <v>209</v>
      </c>
      <c r="B323" s="2"/>
      <c r="C323" s="69" t="s">
        <v>208</v>
      </c>
      <c r="D323" s="2"/>
      <c r="E323" s="2"/>
      <c r="F323" s="41">
        <f t="shared" si="92"/>
        <v>0</v>
      </c>
      <c r="G323" s="41">
        <f t="shared" si="82"/>
        <v>0</v>
      </c>
      <c r="H323" s="4" t="e">
        <f t="shared" si="83"/>
        <v>#N/A</v>
      </c>
      <c r="I323" s="63" t="e">
        <f>VLOOKUP(ROUNDDOWN($B323,0),Games!B$5:E$41,2,0)</f>
        <v>#N/A</v>
      </c>
      <c r="J323" s="5" t="e">
        <f t="shared" si="84"/>
        <v>#N/A</v>
      </c>
      <c r="K323" s="5" t="e">
        <f t="shared" si="85"/>
        <v>#N/A</v>
      </c>
      <c r="L323" s="55" t="e">
        <f t="shared" si="86"/>
        <v>#N/A</v>
      </c>
      <c r="M323" s="9">
        <f t="shared" si="93"/>
        <v>0</v>
      </c>
      <c r="N323" s="9">
        <v>0</v>
      </c>
      <c r="O323" s="9">
        <v>0</v>
      </c>
      <c r="P323" s="9">
        <v>1</v>
      </c>
      <c r="Q323" s="5" t="e">
        <f t="shared" si="95"/>
        <v>#N/A</v>
      </c>
      <c r="R323" s="5">
        <f t="shared" si="87"/>
        <v>0</v>
      </c>
      <c r="S323" s="9">
        <v>36</v>
      </c>
      <c r="T323" s="5" t="e">
        <f t="shared" si="97"/>
        <v>#N/A</v>
      </c>
      <c r="U323" s="5">
        <f t="shared" si="88"/>
        <v>0</v>
      </c>
    </row>
    <row r="324" spans="1:21" x14ac:dyDescent="0.25">
      <c r="A324" s="12" t="s">
        <v>209</v>
      </c>
      <c r="B324" s="2"/>
      <c r="C324" s="69" t="s">
        <v>208</v>
      </c>
      <c r="D324" s="2"/>
      <c r="E324" s="2"/>
      <c r="F324" s="41">
        <f t="shared" si="92"/>
        <v>0</v>
      </c>
      <c r="G324" s="41">
        <f t="shared" si="82"/>
        <v>0</v>
      </c>
      <c r="H324" s="4" t="e">
        <f t="shared" si="83"/>
        <v>#N/A</v>
      </c>
      <c r="I324" s="63" t="e">
        <f>VLOOKUP(ROUNDDOWN($B324,0),Games!B$5:E$41,2,0)</f>
        <v>#N/A</v>
      </c>
      <c r="J324" s="5" t="e">
        <f t="shared" si="84"/>
        <v>#N/A</v>
      </c>
      <c r="K324" s="5" t="e">
        <f t="shared" si="85"/>
        <v>#N/A</v>
      </c>
      <c r="L324" s="55" t="e">
        <f t="shared" si="86"/>
        <v>#N/A</v>
      </c>
      <c r="M324" s="9">
        <f t="shared" si="93"/>
        <v>0</v>
      </c>
      <c r="N324" s="9">
        <v>0</v>
      </c>
      <c r="O324" s="9">
        <v>0</v>
      </c>
      <c r="P324" s="9">
        <v>1</v>
      </c>
      <c r="Q324" s="5" t="e">
        <f t="shared" si="95"/>
        <v>#N/A</v>
      </c>
      <c r="R324" s="5">
        <f t="shared" si="87"/>
        <v>0</v>
      </c>
      <c r="S324" s="9">
        <v>37</v>
      </c>
      <c r="T324" s="5" t="e">
        <f t="shared" si="97"/>
        <v>#N/A</v>
      </c>
      <c r="U324" s="5">
        <f t="shared" si="88"/>
        <v>0</v>
      </c>
    </row>
    <row r="325" spans="1:21" x14ac:dyDescent="0.25">
      <c r="A325" s="12" t="s">
        <v>209</v>
      </c>
      <c r="B325" s="2"/>
      <c r="C325" s="69" t="s">
        <v>208</v>
      </c>
      <c r="D325" s="2"/>
      <c r="E325" s="2"/>
      <c r="F325" s="41">
        <f t="shared" si="92"/>
        <v>0</v>
      </c>
      <c r="G325" s="41">
        <f t="shared" si="82"/>
        <v>0</v>
      </c>
      <c r="H325" s="4" t="e">
        <f t="shared" si="83"/>
        <v>#N/A</v>
      </c>
      <c r="I325" s="63" t="e">
        <f>VLOOKUP(ROUNDDOWN($B325,0),Games!B$5:E$41,2,0)</f>
        <v>#N/A</v>
      </c>
      <c r="J325" s="5" t="e">
        <f t="shared" si="84"/>
        <v>#N/A</v>
      </c>
      <c r="K325" s="5" t="e">
        <f t="shared" si="85"/>
        <v>#N/A</v>
      </c>
      <c r="L325" s="55" t="e">
        <f t="shared" si="86"/>
        <v>#N/A</v>
      </c>
      <c r="M325" s="9">
        <f t="shared" si="93"/>
        <v>0</v>
      </c>
      <c r="N325" s="9">
        <v>0</v>
      </c>
      <c r="O325" s="9">
        <v>0</v>
      </c>
      <c r="P325" s="9">
        <v>1</v>
      </c>
      <c r="Q325" s="5" t="e">
        <f t="shared" si="95"/>
        <v>#N/A</v>
      </c>
      <c r="R325" s="5">
        <f t="shared" si="87"/>
        <v>0</v>
      </c>
      <c r="S325" s="9">
        <v>38</v>
      </c>
      <c r="T325" s="5" t="e">
        <f t="shared" si="97"/>
        <v>#N/A</v>
      </c>
      <c r="U325" s="5">
        <f t="shared" si="88"/>
        <v>0</v>
      </c>
    </row>
    <row r="326" spans="1:21" x14ac:dyDescent="0.25">
      <c r="A326" s="12" t="s">
        <v>209</v>
      </c>
      <c r="B326" s="2"/>
      <c r="C326" s="69" t="s">
        <v>208</v>
      </c>
      <c r="D326" s="2"/>
      <c r="E326" s="2"/>
      <c r="F326" s="41">
        <f t="shared" si="92"/>
        <v>0</v>
      </c>
      <c r="G326" s="41">
        <f t="shared" si="82"/>
        <v>0</v>
      </c>
      <c r="H326" s="4" t="e">
        <f t="shared" si="83"/>
        <v>#N/A</v>
      </c>
      <c r="I326" s="63" t="e">
        <f>VLOOKUP(ROUNDDOWN($B326,0),Games!B$5:E$41,2,0)</f>
        <v>#N/A</v>
      </c>
      <c r="J326" s="5" t="e">
        <f t="shared" si="84"/>
        <v>#N/A</v>
      </c>
      <c r="K326" s="5" t="e">
        <f t="shared" si="85"/>
        <v>#N/A</v>
      </c>
      <c r="L326" s="55" t="e">
        <f t="shared" si="86"/>
        <v>#N/A</v>
      </c>
      <c r="M326" s="9">
        <f t="shared" si="93"/>
        <v>0</v>
      </c>
      <c r="N326" s="9">
        <v>0</v>
      </c>
      <c r="O326" s="9">
        <v>0</v>
      </c>
      <c r="P326" s="9">
        <v>1</v>
      </c>
      <c r="Q326" s="5" t="e">
        <f t="shared" si="95"/>
        <v>#N/A</v>
      </c>
      <c r="R326" s="5">
        <f t="shared" si="87"/>
        <v>0</v>
      </c>
      <c r="S326" s="9">
        <v>39</v>
      </c>
      <c r="T326" s="5" t="e">
        <f t="shared" si="97"/>
        <v>#N/A</v>
      </c>
      <c r="U326" s="5">
        <f t="shared" si="88"/>
        <v>0</v>
      </c>
    </row>
    <row r="327" spans="1:21" x14ac:dyDescent="0.25">
      <c r="A327" s="12" t="s">
        <v>209</v>
      </c>
      <c r="B327" s="2"/>
      <c r="C327" s="69" t="s">
        <v>208</v>
      </c>
      <c r="D327" s="2"/>
      <c r="E327" s="2"/>
      <c r="F327" s="41">
        <f t="shared" si="92"/>
        <v>0</v>
      </c>
      <c r="G327" s="41">
        <f t="shared" si="82"/>
        <v>0</v>
      </c>
      <c r="H327" s="4" t="e">
        <f t="shared" si="83"/>
        <v>#N/A</v>
      </c>
      <c r="I327" s="63" t="e">
        <f>VLOOKUP(ROUNDDOWN($B327,0),Games!B$5:E$41,2,0)</f>
        <v>#N/A</v>
      </c>
      <c r="J327" s="5" t="e">
        <f t="shared" si="84"/>
        <v>#N/A</v>
      </c>
      <c r="K327" s="5" t="e">
        <f t="shared" si="85"/>
        <v>#N/A</v>
      </c>
      <c r="L327" s="55" t="e">
        <f t="shared" si="86"/>
        <v>#N/A</v>
      </c>
      <c r="M327" s="9">
        <f t="shared" si="93"/>
        <v>0</v>
      </c>
      <c r="N327" s="9">
        <v>0</v>
      </c>
      <c r="O327" s="9">
        <v>0</v>
      </c>
      <c r="P327" s="9">
        <v>1</v>
      </c>
      <c r="Q327" s="5" t="e">
        <f t="shared" si="95"/>
        <v>#N/A</v>
      </c>
      <c r="R327" s="5">
        <f t="shared" si="87"/>
        <v>0</v>
      </c>
      <c r="S327" s="9">
        <v>40</v>
      </c>
      <c r="T327" s="5" t="e">
        <f t="shared" si="97"/>
        <v>#N/A</v>
      </c>
      <c r="U327" s="5">
        <f t="shared" si="88"/>
        <v>0</v>
      </c>
    </row>
    <row r="328" spans="1:21" x14ac:dyDescent="0.25">
      <c r="A328" s="12" t="s">
        <v>209</v>
      </c>
      <c r="B328" s="2"/>
      <c r="C328" s="69" t="s">
        <v>208</v>
      </c>
      <c r="D328" s="2"/>
      <c r="E328" s="2"/>
      <c r="F328" s="41">
        <f t="shared" si="92"/>
        <v>0</v>
      </c>
      <c r="G328" s="41">
        <f t="shared" si="82"/>
        <v>0</v>
      </c>
      <c r="H328" s="4" t="e">
        <f t="shared" si="83"/>
        <v>#N/A</v>
      </c>
      <c r="I328" s="63" t="e">
        <f>VLOOKUP(ROUNDDOWN($B328,0),Games!B$5:E$41,2,0)</f>
        <v>#N/A</v>
      </c>
      <c r="J328" s="5" t="e">
        <f t="shared" si="84"/>
        <v>#N/A</v>
      </c>
      <c r="K328" s="5" t="e">
        <f t="shared" si="85"/>
        <v>#N/A</v>
      </c>
      <c r="L328" s="55" t="e">
        <f t="shared" si="86"/>
        <v>#N/A</v>
      </c>
      <c r="M328" s="9">
        <f t="shared" si="93"/>
        <v>0</v>
      </c>
      <c r="N328" s="9">
        <v>0</v>
      </c>
      <c r="O328" s="9">
        <v>0</v>
      </c>
      <c r="P328" s="9">
        <v>1</v>
      </c>
      <c r="Q328" s="5" t="e">
        <f t="shared" si="95"/>
        <v>#N/A</v>
      </c>
      <c r="R328" s="5">
        <f t="shared" si="87"/>
        <v>0</v>
      </c>
      <c r="S328" s="9">
        <v>41</v>
      </c>
      <c r="T328" s="5" t="e">
        <f t="shared" si="97"/>
        <v>#N/A</v>
      </c>
      <c r="U328" s="5">
        <f t="shared" si="88"/>
        <v>0</v>
      </c>
    </row>
    <row r="329" spans="1:21" x14ac:dyDescent="0.25">
      <c r="A329" s="12" t="s">
        <v>209</v>
      </c>
      <c r="B329" s="2"/>
      <c r="C329" s="70" t="s">
        <v>208</v>
      </c>
      <c r="D329" s="32"/>
      <c r="E329" s="32"/>
      <c r="F329" s="45">
        <f t="shared" si="92"/>
        <v>0</v>
      </c>
      <c r="G329" s="41">
        <f t="shared" si="82"/>
        <v>0</v>
      </c>
      <c r="H329" s="4" t="e">
        <f t="shared" si="83"/>
        <v>#N/A</v>
      </c>
      <c r="I329" s="64" t="e">
        <f>VLOOKUP(ROUNDDOWN($B329,0),Games!B$5:E$41,2,0)</f>
        <v>#N/A</v>
      </c>
      <c r="J329" s="33" t="e">
        <f t="shared" si="84"/>
        <v>#N/A</v>
      </c>
      <c r="K329" s="33" t="e">
        <f t="shared" si="85"/>
        <v>#N/A</v>
      </c>
      <c r="L329" s="55" t="e">
        <f t="shared" si="86"/>
        <v>#N/A</v>
      </c>
      <c r="M329" s="9">
        <f t="shared" si="93"/>
        <v>0</v>
      </c>
      <c r="N329" s="34">
        <v>0</v>
      </c>
      <c r="O329" s="34">
        <v>0</v>
      </c>
      <c r="P329" s="34">
        <v>1</v>
      </c>
      <c r="Q329" s="33" t="e">
        <f t="shared" si="95"/>
        <v>#N/A</v>
      </c>
      <c r="R329" s="33">
        <f t="shared" si="87"/>
        <v>0</v>
      </c>
      <c r="S329" s="34">
        <v>42</v>
      </c>
      <c r="T329" s="33" t="e">
        <f t="shared" si="97"/>
        <v>#N/A</v>
      </c>
      <c r="U329" s="33">
        <f t="shared" si="88"/>
        <v>0</v>
      </c>
    </row>
    <row r="330" spans="1:21" x14ac:dyDescent="0.25">
      <c r="A330" s="12" t="s">
        <v>209</v>
      </c>
      <c r="B330" s="2"/>
      <c r="C330" s="69" t="s">
        <v>208</v>
      </c>
      <c r="D330" s="2"/>
      <c r="E330" s="2"/>
      <c r="F330" s="41">
        <f t="shared" si="92"/>
        <v>0</v>
      </c>
      <c r="G330" s="41">
        <f t="shared" si="82"/>
        <v>0</v>
      </c>
      <c r="H330" s="4" t="e">
        <f t="shared" si="83"/>
        <v>#N/A</v>
      </c>
      <c r="I330" s="63" t="e">
        <f>VLOOKUP(ROUNDDOWN($B330,0),Games!B$5:E$41,2,0)</f>
        <v>#N/A</v>
      </c>
      <c r="J330" s="5" t="e">
        <f t="shared" si="84"/>
        <v>#N/A</v>
      </c>
      <c r="K330" s="5" t="e">
        <f t="shared" si="85"/>
        <v>#N/A</v>
      </c>
      <c r="L330" s="55" t="e">
        <f t="shared" si="86"/>
        <v>#N/A</v>
      </c>
      <c r="M330" s="9">
        <f t="shared" si="93"/>
        <v>0</v>
      </c>
      <c r="N330" s="9">
        <v>0</v>
      </c>
      <c r="O330" s="9">
        <v>0</v>
      </c>
      <c r="P330" s="9">
        <v>1</v>
      </c>
      <c r="Q330" s="5" t="e">
        <f t="shared" si="95"/>
        <v>#N/A</v>
      </c>
      <c r="R330" s="5">
        <f t="shared" si="87"/>
        <v>0</v>
      </c>
      <c r="S330" s="9">
        <v>43</v>
      </c>
      <c r="T330" s="5" t="e">
        <f t="shared" si="97"/>
        <v>#N/A</v>
      </c>
      <c r="U330" s="5">
        <f t="shared" si="88"/>
        <v>0</v>
      </c>
    </row>
    <row r="331" spans="1:21" x14ac:dyDescent="0.25">
      <c r="A331" s="12" t="s">
        <v>209</v>
      </c>
      <c r="B331" s="2"/>
      <c r="C331" s="69" t="s">
        <v>208</v>
      </c>
      <c r="D331" s="2"/>
      <c r="E331" s="2"/>
      <c r="F331" s="41">
        <f t="shared" si="92"/>
        <v>0</v>
      </c>
      <c r="G331" s="41">
        <f t="shared" si="82"/>
        <v>0</v>
      </c>
      <c r="H331" s="4" t="e">
        <f t="shared" si="83"/>
        <v>#N/A</v>
      </c>
      <c r="I331" s="63" t="e">
        <f>VLOOKUP(ROUNDDOWN($B331,0),Games!B$5:E$41,2,0)</f>
        <v>#N/A</v>
      </c>
      <c r="J331" s="5" t="e">
        <f t="shared" si="84"/>
        <v>#N/A</v>
      </c>
      <c r="K331" s="5" t="e">
        <f t="shared" si="85"/>
        <v>#N/A</v>
      </c>
      <c r="L331" s="55" t="e">
        <f t="shared" si="86"/>
        <v>#N/A</v>
      </c>
      <c r="M331" s="9">
        <f t="shared" si="93"/>
        <v>0</v>
      </c>
      <c r="N331" s="9">
        <v>0</v>
      </c>
      <c r="O331" s="9">
        <v>0</v>
      </c>
      <c r="P331" s="9">
        <v>1</v>
      </c>
      <c r="Q331" s="5" t="e">
        <f t="shared" si="95"/>
        <v>#N/A</v>
      </c>
      <c r="R331" s="5">
        <f t="shared" si="87"/>
        <v>0</v>
      </c>
      <c r="S331" s="9">
        <v>44</v>
      </c>
      <c r="T331" s="5" t="e">
        <f t="shared" si="97"/>
        <v>#N/A</v>
      </c>
      <c r="U331" s="5">
        <f t="shared" si="88"/>
        <v>0</v>
      </c>
    </row>
    <row r="332" spans="1:21" x14ac:dyDescent="0.25">
      <c r="A332" s="12" t="s">
        <v>209</v>
      </c>
      <c r="B332" s="2"/>
      <c r="C332" s="69" t="s">
        <v>208</v>
      </c>
      <c r="D332" s="2"/>
      <c r="E332" s="2"/>
      <c r="F332" s="41">
        <f t="shared" si="92"/>
        <v>0</v>
      </c>
      <c r="G332" s="41">
        <f t="shared" ref="G332:G395" si="98">F332</f>
        <v>0</v>
      </c>
      <c r="H332" s="4" t="e">
        <f t="shared" ref="H332:H395" si="99">VLOOKUP(C332,players,2,0)</f>
        <v>#N/A</v>
      </c>
      <c r="I332" s="63" t="e">
        <f>VLOOKUP(ROUNDDOWN($B332,0),Games!B$5:E$41,2,0)</f>
        <v>#N/A</v>
      </c>
      <c r="J332" s="5" t="e">
        <f t="shared" ref="J332:J395" si="100">VLOOKUP($B332,played,2,0)</f>
        <v>#N/A</v>
      </c>
      <c r="K332" s="5" t="e">
        <f t="shared" ref="K332:K395" si="101">VLOOKUP($B332,played,5,0)</f>
        <v>#N/A</v>
      </c>
      <c r="L332" s="55" t="e">
        <f t="shared" ref="L332:L395" si="102">I332&amp;C332</f>
        <v>#N/A</v>
      </c>
      <c r="M332" s="9">
        <f t="shared" si="93"/>
        <v>0</v>
      </c>
      <c r="N332" s="9">
        <v>0</v>
      </c>
      <c r="O332" s="9">
        <v>0</v>
      </c>
      <c r="P332" s="9">
        <v>1</v>
      </c>
      <c r="Q332" s="5" t="e">
        <f t="shared" si="95"/>
        <v>#N/A</v>
      </c>
      <c r="R332" s="5">
        <f t="shared" ref="R332:R395" si="103">M332*P332</f>
        <v>0</v>
      </c>
      <c r="S332" s="9">
        <v>45</v>
      </c>
      <c r="T332" s="5" t="e">
        <f t="shared" si="97"/>
        <v>#N/A</v>
      </c>
      <c r="U332" s="5">
        <f t="shared" ref="U332:U395" si="104">R332*S332</f>
        <v>0</v>
      </c>
    </row>
    <row r="333" spans="1:21" x14ac:dyDescent="0.25">
      <c r="A333" s="12" t="s">
        <v>209</v>
      </c>
      <c r="B333" s="2"/>
      <c r="C333" s="69" t="s">
        <v>208</v>
      </c>
      <c r="D333" s="2"/>
      <c r="E333" s="2"/>
      <c r="F333" s="41">
        <f t="shared" si="92"/>
        <v>0</v>
      </c>
      <c r="G333" s="41">
        <f t="shared" si="98"/>
        <v>0</v>
      </c>
      <c r="H333" s="4" t="e">
        <f t="shared" si="99"/>
        <v>#N/A</v>
      </c>
      <c r="I333" s="63" t="e">
        <f>VLOOKUP(ROUNDDOWN($B333,0),Games!B$5:E$41,2,0)</f>
        <v>#N/A</v>
      </c>
      <c r="J333" s="5" t="e">
        <f t="shared" si="100"/>
        <v>#N/A</v>
      </c>
      <c r="K333" s="5" t="e">
        <f t="shared" si="101"/>
        <v>#N/A</v>
      </c>
      <c r="L333" s="55" t="e">
        <f t="shared" si="102"/>
        <v>#N/A</v>
      </c>
      <c r="M333" s="9">
        <f t="shared" si="93"/>
        <v>0</v>
      </c>
      <c r="N333" s="9">
        <v>0</v>
      </c>
      <c r="O333" s="9">
        <v>0</v>
      </c>
      <c r="P333" s="9">
        <v>1</v>
      </c>
      <c r="Q333" s="5" t="e">
        <f t="shared" ref="Q333:Q364" si="105">IF(K332="Day",1,IF((C333+INT(B333)/100)=(C332+INT(B332)/100),0,1))</f>
        <v>#N/A</v>
      </c>
      <c r="R333" s="5">
        <f t="shared" si="103"/>
        <v>0</v>
      </c>
      <c r="S333" s="9">
        <v>46</v>
      </c>
      <c r="T333" s="5" t="e">
        <f t="shared" si="97"/>
        <v>#N/A</v>
      </c>
      <c r="U333" s="5">
        <f t="shared" si="104"/>
        <v>0</v>
      </c>
    </row>
    <row r="334" spans="1:21" x14ac:dyDescent="0.25">
      <c r="A334" s="12" t="s">
        <v>209</v>
      </c>
      <c r="B334" s="2"/>
      <c r="C334" s="69" t="s">
        <v>208</v>
      </c>
      <c r="D334" s="2"/>
      <c r="E334" s="2"/>
      <c r="F334" s="41">
        <f t="shared" si="92"/>
        <v>0</v>
      </c>
      <c r="G334" s="41">
        <f t="shared" si="98"/>
        <v>0</v>
      </c>
      <c r="H334" s="4" t="e">
        <f t="shared" si="99"/>
        <v>#N/A</v>
      </c>
      <c r="I334" s="63" t="e">
        <f>VLOOKUP(ROUNDDOWN($B334,0),Games!B$5:E$41,2,0)</f>
        <v>#N/A</v>
      </c>
      <c r="J334" s="5" t="e">
        <f t="shared" si="100"/>
        <v>#N/A</v>
      </c>
      <c r="K334" s="5" t="e">
        <f t="shared" si="101"/>
        <v>#N/A</v>
      </c>
      <c r="L334" s="55" t="e">
        <f t="shared" si="102"/>
        <v>#N/A</v>
      </c>
      <c r="M334" s="9">
        <f t="shared" si="93"/>
        <v>0</v>
      </c>
      <c r="N334" s="9">
        <v>0</v>
      </c>
      <c r="O334" s="9">
        <v>0</v>
      </c>
      <c r="P334" s="9">
        <v>1</v>
      </c>
      <c r="Q334" s="5" t="e">
        <f t="shared" si="105"/>
        <v>#N/A</v>
      </c>
      <c r="R334" s="5">
        <f t="shared" si="103"/>
        <v>0</v>
      </c>
      <c r="S334" s="9">
        <v>47</v>
      </c>
      <c r="T334" s="5" t="e">
        <f t="shared" si="97"/>
        <v>#N/A</v>
      </c>
      <c r="U334" s="5">
        <f t="shared" si="104"/>
        <v>0</v>
      </c>
    </row>
    <row r="335" spans="1:21" x14ac:dyDescent="0.25">
      <c r="A335" s="12" t="s">
        <v>209</v>
      </c>
      <c r="B335" s="2"/>
      <c r="C335" s="69" t="s">
        <v>208</v>
      </c>
      <c r="D335" s="2"/>
      <c r="E335" s="2"/>
      <c r="F335" s="41">
        <f t="shared" si="92"/>
        <v>0</v>
      </c>
      <c r="G335" s="41">
        <f t="shared" si="98"/>
        <v>0</v>
      </c>
      <c r="H335" s="4" t="e">
        <f t="shared" si="99"/>
        <v>#N/A</v>
      </c>
      <c r="I335" s="63" t="e">
        <f>VLOOKUP(ROUNDDOWN($B335,0),Games!B$5:E$41,2,0)</f>
        <v>#N/A</v>
      </c>
      <c r="J335" s="5" t="e">
        <f t="shared" si="100"/>
        <v>#N/A</v>
      </c>
      <c r="K335" s="5" t="e">
        <f t="shared" si="101"/>
        <v>#N/A</v>
      </c>
      <c r="L335" s="55" t="e">
        <f t="shared" si="102"/>
        <v>#N/A</v>
      </c>
      <c r="M335" s="9">
        <f t="shared" si="93"/>
        <v>0</v>
      </c>
      <c r="N335" s="9">
        <v>0</v>
      </c>
      <c r="O335" s="9">
        <v>0</v>
      </c>
      <c r="P335" s="9">
        <v>1</v>
      </c>
      <c r="Q335" s="5" t="e">
        <f t="shared" si="105"/>
        <v>#N/A</v>
      </c>
      <c r="R335" s="5">
        <f t="shared" si="103"/>
        <v>0</v>
      </c>
      <c r="S335" s="9">
        <v>48</v>
      </c>
      <c r="T335" s="5" t="e">
        <f t="shared" si="97"/>
        <v>#N/A</v>
      </c>
      <c r="U335" s="5">
        <f t="shared" si="104"/>
        <v>0</v>
      </c>
    </row>
    <row r="336" spans="1:21" x14ac:dyDescent="0.25">
      <c r="A336" s="12" t="s">
        <v>209</v>
      </c>
      <c r="B336" s="2"/>
      <c r="C336" s="69" t="s">
        <v>208</v>
      </c>
      <c r="D336" s="2"/>
      <c r="E336" s="2"/>
      <c r="F336" s="41">
        <f t="shared" si="92"/>
        <v>0</v>
      </c>
      <c r="G336" s="41">
        <f t="shared" si="98"/>
        <v>0</v>
      </c>
      <c r="H336" s="4" t="e">
        <f t="shared" si="99"/>
        <v>#N/A</v>
      </c>
      <c r="I336" s="63" t="e">
        <f>VLOOKUP(ROUNDDOWN($B336,0),Games!B$5:E$41,2,0)</f>
        <v>#N/A</v>
      </c>
      <c r="J336" s="5" t="e">
        <f t="shared" si="100"/>
        <v>#N/A</v>
      </c>
      <c r="K336" s="5" t="e">
        <f t="shared" si="101"/>
        <v>#N/A</v>
      </c>
      <c r="L336" s="55" t="e">
        <f t="shared" si="102"/>
        <v>#N/A</v>
      </c>
      <c r="M336" s="9">
        <f t="shared" si="93"/>
        <v>0</v>
      </c>
      <c r="N336" s="9">
        <v>0</v>
      </c>
      <c r="O336" s="9">
        <v>0</v>
      </c>
      <c r="P336" s="9">
        <v>1</v>
      </c>
      <c r="Q336" s="5" t="e">
        <f t="shared" si="105"/>
        <v>#N/A</v>
      </c>
      <c r="R336" s="5">
        <f t="shared" si="103"/>
        <v>0</v>
      </c>
      <c r="S336" s="9">
        <v>49</v>
      </c>
      <c r="T336" s="5" t="e">
        <f t="shared" si="97"/>
        <v>#N/A</v>
      </c>
      <c r="U336" s="5">
        <f t="shared" si="104"/>
        <v>0</v>
      </c>
    </row>
    <row r="337" spans="1:21" x14ac:dyDescent="0.25">
      <c r="A337" s="12" t="s">
        <v>209</v>
      </c>
      <c r="B337" s="2"/>
      <c r="C337" s="69" t="s">
        <v>208</v>
      </c>
      <c r="D337" s="2"/>
      <c r="E337" s="2"/>
      <c r="F337" s="41">
        <f t="shared" si="92"/>
        <v>0</v>
      </c>
      <c r="G337" s="41">
        <f t="shared" si="98"/>
        <v>0</v>
      </c>
      <c r="H337" s="4" t="e">
        <f t="shared" si="99"/>
        <v>#N/A</v>
      </c>
      <c r="I337" s="63" t="e">
        <f>VLOOKUP(ROUNDDOWN($B337,0),Games!B$5:E$41,2,0)</f>
        <v>#N/A</v>
      </c>
      <c r="J337" s="5" t="e">
        <f t="shared" si="100"/>
        <v>#N/A</v>
      </c>
      <c r="K337" s="5" t="e">
        <f t="shared" si="101"/>
        <v>#N/A</v>
      </c>
      <c r="L337" s="55" t="e">
        <f t="shared" si="102"/>
        <v>#N/A</v>
      </c>
      <c r="M337" s="9">
        <f t="shared" si="93"/>
        <v>0</v>
      </c>
      <c r="N337" s="9">
        <v>0</v>
      </c>
      <c r="O337" s="9">
        <v>0</v>
      </c>
      <c r="P337" s="9">
        <v>1</v>
      </c>
      <c r="Q337" s="5" t="e">
        <f t="shared" si="105"/>
        <v>#N/A</v>
      </c>
      <c r="R337" s="5">
        <f t="shared" si="103"/>
        <v>0</v>
      </c>
      <c r="S337" s="9">
        <v>50</v>
      </c>
      <c r="T337" s="5" t="e">
        <f t="shared" si="97"/>
        <v>#N/A</v>
      </c>
      <c r="U337" s="5">
        <f t="shared" si="104"/>
        <v>0</v>
      </c>
    </row>
    <row r="338" spans="1:21" x14ac:dyDescent="0.25">
      <c r="A338" s="12" t="s">
        <v>209</v>
      </c>
      <c r="B338" s="2"/>
      <c r="C338" s="69" t="s">
        <v>208</v>
      </c>
      <c r="D338" s="2"/>
      <c r="E338" s="2"/>
      <c r="F338" s="41">
        <f t="shared" si="92"/>
        <v>0</v>
      </c>
      <c r="G338" s="41">
        <f t="shared" si="98"/>
        <v>0</v>
      </c>
      <c r="H338" s="4" t="e">
        <f t="shared" si="99"/>
        <v>#N/A</v>
      </c>
      <c r="I338" s="63" t="e">
        <f>VLOOKUP(ROUNDDOWN($B338,0),Games!B$5:E$41,2,0)</f>
        <v>#N/A</v>
      </c>
      <c r="J338" s="5" t="e">
        <f t="shared" si="100"/>
        <v>#N/A</v>
      </c>
      <c r="K338" s="5" t="e">
        <f t="shared" si="101"/>
        <v>#N/A</v>
      </c>
      <c r="L338" s="55" t="e">
        <f t="shared" si="102"/>
        <v>#N/A</v>
      </c>
      <c r="M338" s="9">
        <f t="shared" si="93"/>
        <v>0</v>
      </c>
      <c r="N338" s="9">
        <v>0</v>
      </c>
      <c r="O338" s="9">
        <v>0</v>
      </c>
      <c r="P338" s="9">
        <v>1</v>
      </c>
      <c r="Q338" s="5" t="e">
        <f t="shared" si="105"/>
        <v>#N/A</v>
      </c>
      <c r="R338" s="5">
        <f t="shared" si="103"/>
        <v>0</v>
      </c>
      <c r="S338" s="9">
        <v>51</v>
      </c>
      <c r="T338" s="5" t="e">
        <f t="shared" si="97"/>
        <v>#N/A</v>
      </c>
      <c r="U338" s="5">
        <f t="shared" si="104"/>
        <v>0</v>
      </c>
    </row>
    <row r="339" spans="1:21" x14ac:dyDescent="0.25">
      <c r="A339" s="12" t="s">
        <v>209</v>
      </c>
      <c r="B339" s="2"/>
      <c r="C339" s="69" t="s">
        <v>208</v>
      </c>
      <c r="D339" s="2"/>
      <c r="E339" s="2"/>
      <c r="F339" s="41">
        <f t="shared" si="92"/>
        <v>0</v>
      </c>
      <c r="G339" s="41">
        <f t="shared" si="98"/>
        <v>0</v>
      </c>
      <c r="H339" s="4" t="e">
        <f t="shared" si="99"/>
        <v>#N/A</v>
      </c>
      <c r="I339" s="63" t="e">
        <f>VLOOKUP(ROUNDDOWN($B339,0),Games!B$5:E$41,2,0)</f>
        <v>#N/A</v>
      </c>
      <c r="J339" s="5" t="e">
        <f t="shared" si="100"/>
        <v>#N/A</v>
      </c>
      <c r="K339" s="5" t="e">
        <f t="shared" si="101"/>
        <v>#N/A</v>
      </c>
      <c r="L339" s="55" t="e">
        <f t="shared" si="102"/>
        <v>#N/A</v>
      </c>
      <c r="M339" s="9">
        <f t="shared" si="93"/>
        <v>0</v>
      </c>
      <c r="N339" s="9">
        <v>0</v>
      </c>
      <c r="O339" s="9">
        <v>0</v>
      </c>
      <c r="P339" s="9">
        <v>1</v>
      </c>
      <c r="Q339" s="5" t="e">
        <f t="shared" si="105"/>
        <v>#N/A</v>
      </c>
      <c r="R339" s="5">
        <f t="shared" si="103"/>
        <v>0</v>
      </c>
      <c r="S339" s="9">
        <v>52</v>
      </c>
      <c r="T339" s="5" t="e">
        <f t="shared" si="97"/>
        <v>#N/A</v>
      </c>
      <c r="U339" s="5">
        <f t="shared" si="104"/>
        <v>0</v>
      </c>
    </row>
    <row r="340" spans="1:21" x14ac:dyDescent="0.25">
      <c r="A340" s="12" t="s">
        <v>209</v>
      </c>
      <c r="B340" s="2"/>
      <c r="C340" s="69" t="s">
        <v>208</v>
      </c>
      <c r="D340" s="2"/>
      <c r="E340" s="2"/>
      <c r="F340" s="41">
        <f t="shared" si="92"/>
        <v>0</v>
      </c>
      <c r="G340" s="41">
        <f t="shared" si="98"/>
        <v>0</v>
      </c>
      <c r="H340" s="4" t="e">
        <f t="shared" si="99"/>
        <v>#N/A</v>
      </c>
      <c r="I340" s="63" t="e">
        <f>VLOOKUP(ROUNDDOWN($B340,0),Games!B$5:E$41,2,0)</f>
        <v>#N/A</v>
      </c>
      <c r="J340" s="5" t="e">
        <f t="shared" si="100"/>
        <v>#N/A</v>
      </c>
      <c r="K340" s="5" t="e">
        <f t="shared" si="101"/>
        <v>#N/A</v>
      </c>
      <c r="L340" s="55" t="e">
        <f t="shared" si="102"/>
        <v>#N/A</v>
      </c>
      <c r="M340" s="9">
        <f t="shared" si="93"/>
        <v>0</v>
      </c>
      <c r="N340" s="9">
        <v>0</v>
      </c>
      <c r="O340" s="9">
        <v>0</v>
      </c>
      <c r="P340" s="9">
        <v>1</v>
      </c>
      <c r="Q340" s="5" t="e">
        <f t="shared" si="105"/>
        <v>#N/A</v>
      </c>
      <c r="R340" s="5">
        <f t="shared" si="103"/>
        <v>0</v>
      </c>
      <c r="S340" s="9">
        <v>53</v>
      </c>
      <c r="T340" s="5" t="e">
        <f t="shared" si="97"/>
        <v>#N/A</v>
      </c>
      <c r="U340" s="5">
        <f t="shared" si="104"/>
        <v>0</v>
      </c>
    </row>
    <row r="341" spans="1:21" x14ac:dyDescent="0.25">
      <c r="A341" s="12" t="s">
        <v>209</v>
      </c>
      <c r="B341" s="2"/>
      <c r="C341" s="69" t="s">
        <v>208</v>
      </c>
      <c r="D341" s="2"/>
      <c r="E341" s="2"/>
      <c r="F341" s="41">
        <f t="shared" si="92"/>
        <v>0</v>
      </c>
      <c r="G341" s="41">
        <f t="shared" si="98"/>
        <v>0</v>
      </c>
      <c r="H341" s="4" t="e">
        <f t="shared" si="99"/>
        <v>#N/A</v>
      </c>
      <c r="I341" s="63" t="e">
        <f>VLOOKUP(ROUNDDOWN($B341,0),Games!B$5:E$41,2,0)</f>
        <v>#N/A</v>
      </c>
      <c r="J341" s="5" t="e">
        <f t="shared" si="100"/>
        <v>#N/A</v>
      </c>
      <c r="K341" s="5" t="e">
        <f t="shared" si="101"/>
        <v>#N/A</v>
      </c>
      <c r="L341" s="55" t="e">
        <f t="shared" si="102"/>
        <v>#N/A</v>
      </c>
      <c r="M341" s="9">
        <f t="shared" si="93"/>
        <v>0</v>
      </c>
      <c r="N341" s="9">
        <v>0</v>
      </c>
      <c r="O341" s="9">
        <v>0</v>
      </c>
      <c r="P341" s="9">
        <v>1</v>
      </c>
      <c r="Q341" s="5" t="e">
        <f t="shared" si="105"/>
        <v>#N/A</v>
      </c>
      <c r="R341" s="5">
        <f t="shared" si="103"/>
        <v>0</v>
      </c>
      <c r="S341" s="9">
        <v>54</v>
      </c>
      <c r="T341" s="5" t="e">
        <f t="shared" ref="T341:T372" si="106">IF(K336="Day",1,IF((C341+K341/10)=(C336+K336/10),0,1))</f>
        <v>#N/A</v>
      </c>
      <c r="U341" s="5">
        <f t="shared" si="104"/>
        <v>0</v>
      </c>
    </row>
    <row r="342" spans="1:21" x14ac:dyDescent="0.25">
      <c r="A342" s="12" t="s">
        <v>209</v>
      </c>
      <c r="B342" s="2"/>
      <c r="C342" s="69" t="s">
        <v>208</v>
      </c>
      <c r="D342" s="2"/>
      <c r="E342" s="2"/>
      <c r="F342" s="41">
        <f t="shared" si="92"/>
        <v>0</v>
      </c>
      <c r="G342" s="41">
        <f t="shared" si="98"/>
        <v>0</v>
      </c>
      <c r="H342" s="4" t="e">
        <f t="shared" si="99"/>
        <v>#N/A</v>
      </c>
      <c r="I342" s="63" t="e">
        <f>VLOOKUP(ROUNDDOWN($B342,0),Games!B$5:E$41,2,0)</f>
        <v>#N/A</v>
      </c>
      <c r="J342" s="5" t="e">
        <f t="shared" si="100"/>
        <v>#N/A</v>
      </c>
      <c r="K342" s="5" t="e">
        <f t="shared" si="101"/>
        <v>#N/A</v>
      </c>
      <c r="L342" s="55" t="e">
        <f t="shared" si="102"/>
        <v>#N/A</v>
      </c>
      <c r="M342" s="9">
        <f t="shared" si="93"/>
        <v>0</v>
      </c>
      <c r="N342" s="9">
        <v>0</v>
      </c>
      <c r="O342" s="9">
        <v>0</v>
      </c>
      <c r="P342" s="9">
        <v>1</v>
      </c>
      <c r="Q342" s="5" t="e">
        <f t="shared" si="105"/>
        <v>#N/A</v>
      </c>
      <c r="R342" s="5">
        <f t="shared" si="103"/>
        <v>0</v>
      </c>
      <c r="S342" s="9">
        <v>55</v>
      </c>
      <c r="T342" s="5" t="e">
        <f t="shared" si="106"/>
        <v>#N/A</v>
      </c>
      <c r="U342" s="5">
        <f t="shared" si="104"/>
        <v>0</v>
      </c>
    </row>
    <row r="343" spans="1:21" x14ac:dyDescent="0.25">
      <c r="A343" s="12" t="s">
        <v>209</v>
      </c>
      <c r="B343" s="2"/>
      <c r="C343" s="69" t="s">
        <v>208</v>
      </c>
      <c r="D343" s="2"/>
      <c r="E343" s="2"/>
      <c r="F343" s="41">
        <f t="shared" si="92"/>
        <v>0</v>
      </c>
      <c r="G343" s="41">
        <f t="shared" si="98"/>
        <v>0</v>
      </c>
      <c r="H343" s="4" t="e">
        <f t="shared" si="99"/>
        <v>#N/A</v>
      </c>
      <c r="I343" s="63" t="e">
        <f>VLOOKUP(ROUNDDOWN($B343,0),Games!B$5:E$41,2,0)</f>
        <v>#N/A</v>
      </c>
      <c r="J343" s="5" t="e">
        <f t="shared" si="100"/>
        <v>#N/A</v>
      </c>
      <c r="K343" s="5" t="e">
        <f t="shared" si="101"/>
        <v>#N/A</v>
      </c>
      <c r="L343" s="55" t="e">
        <f t="shared" si="102"/>
        <v>#N/A</v>
      </c>
      <c r="M343" s="9">
        <f t="shared" si="93"/>
        <v>0</v>
      </c>
      <c r="N343" s="9">
        <v>0</v>
      </c>
      <c r="O343" s="9">
        <v>0</v>
      </c>
      <c r="P343" s="9">
        <v>1</v>
      </c>
      <c r="Q343" s="5" t="e">
        <f t="shared" si="105"/>
        <v>#N/A</v>
      </c>
      <c r="R343" s="5">
        <f t="shared" si="103"/>
        <v>0</v>
      </c>
      <c r="S343" s="9">
        <v>56</v>
      </c>
      <c r="T343" s="5" t="e">
        <f t="shared" si="106"/>
        <v>#N/A</v>
      </c>
      <c r="U343" s="5">
        <f t="shared" si="104"/>
        <v>0</v>
      </c>
    </row>
    <row r="344" spans="1:21" x14ac:dyDescent="0.25">
      <c r="A344" s="12" t="s">
        <v>209</v>
      </c>
      <c r="B344" s="2"/>
      <c r="C344" s="69" t="s">
        <v>208</v>
      </c>
      <c r="D344" s="2"/>
      <c r="E344" s="2"/>
      <c r="F344" s="41">
        <f t="shared" si="92"/>
        <v>0</v>
      </c>
      <c r="G344" s="41">
        <f t="shared" si="98"/>
        <v>0</v>
      </c>
      <c r="H344" s="4" t="e">
        <f t="shared" si="99"/>
        <v>#N/A</v>
      </c>
      <c r="I344" s="63" t="e">
        <f>VLOOKUP(ROUNDDOWN($B344,0),Games!B$5:E$41,2,0)</f>
        <v>#N/A</v>
      </c>
      <c r="J344" s="5" t="e">
        <f t="shared" si="100"/>
        <v>#N/A</v>
      </c>
      <c r="K344" s="5" t="e">
        <f t="shared" si="101"/>
        <v>#N/A</v>
      </c>
      <c r="L344" s="55" t="e">
        <f t="shared" si="102"/>
        <v>#N/A</v>
      </c>
      <c r="M344" s="9">
        <f t="shared" si="93"/>
        <v>0</v>
      </c>
      <c r="N344" s="9">
        <v>0</v>
      </c>
      <c r="O344" s="9">
        <v>0</v>
      </c>
      <c r="P344" s="9">
        <v>1</v>
      </c>
      <c r="Q344" s="5" t="e">
        <f t="shared" si="105"/>
        <v>#N/A</v>
      </c>
      <c r="R344" s="5">
        <f t="shared" si="103"/>
        <v>0</v>
      </c>
      <c r="S344" s="9">
        <v>57</v>
      </c>
      <c r="T344" s="5" t="e">
        <f t="shared" si="106"/>
        <v>#N/A</v>
      </c>
      <c r="U344" s="5">
        <f t="shared" si="104"/>
        <v>0</v>
      </c>
    </row>
    <row r="345" spans="1:21" x14ac:dyDescent="0.25">
      <c r="A345" s="12" t="s">
        <v>209</v>
      </c>
      <c r="B345" s="2"/>
      <c r="C345" s="69" t="s">
        <v>208</v>
      </c>
      <c r="D345" s="2"/>
      <c r="E345" s="2"/>
      <c r="F345" s="41">
        <f t="shared" si="92"/>
        <v>0</v>
      </c>
      <c r="G345" s="41">
        <f t="shared" si="98"/>
        <v>0</v>
      </c>
      <c r="H345" s="4" t="e">
        <f t="shared" si="99"/>
        <v>#N/A</v>
      </c>
      <c r="I345" s="63" t="e">
        <f>VLOOKUP(ROUNDDOWN($B345,0),Games!B$5:E$41,2,0)</f>
        <v>#N/A</v>
      </c>
      <c r="J345" s="5" t="e">
        <f t="shared" si="100"/>
        <v>#N/A</v>
      </c>
      <c r="K345" s="5" t="e">
        <f t="shared" si="101"/>
        <v>#N/A</v>
      </c>
      <c r="L345" s="55" t="e">
        <f t="shared" si="102"/>
        <v>#N/A</v>
      </c>
      <c r="M345" s="9">
        <f t="shared" si="93"/>
        <v>0</v>
      </c>
      <c r="N345" s="9">
        <v>0</v>
      </c>
      <c r="O345" s="9">
        <v>0</v>
      </c>
      <c r="P345" s="9">
        <v>1</v>
      </c>
      <c r="Q345" s="5" t="e">
        <f t="shared" si="105"/>
        <v>#N/A</v>
      </c>
      <c r="R345" s="5">
        <f t="shared" si="103"/>
        <v>0</v>
      </c>
      <c r="S345" s="9">
        <v>58</v>
      </c>
      <c r="T345" s="5" t="e">
        <f t="shared" si="106"/>
        <v>#N/A</v>
      </c>
      <c r="U345" s="5">
        <f t="shared" si="104"/>
        <v>0</v>
      </c>
    </row>
    <row r="346" spans="1:21" x14ac:dyDescent="0.25">
      <c r="A346" s="12" t="s">
        <v>209</v>
      </c>
      <c r="B346" s="2"/>
      <c r="C346" s="69" t="s">
        <v>208</v>
      </c>
      <c r="D346" s="2"/>
      <c r="E346" s="2"/>
      <c r="F346" s="41">
        <f t="shared" si="92"/>
        <v>0</v>
      </c>
      <c r="G346" s="41">
        <f t="shared" si="98"/>
        <v>0</v>
      </c>
      <c r="H346" s="4" t="e">
        <f t="shared" si="99"/>
        <v>#N/A</v>
      </c>
      <c r="I346" s="63" t="e">
        <f>VLOOKUP(ROUNDDOWN($B346,0),Games!B$5:E$41,2,0)</f>
        <v>#N/A</v>
      </c>
      <c r="J346" s="5" t="e">
        <f t="shared" si="100"/>
        <v>#N/A</v>
      </c>
      <c r="K346" s="5" t="e">
        <f t="shared" si="101"/>
        <v>#N/A</v>
      </c>
      <c r="L346" s="55" t="e">
        <f t="shared" si="102"/>
        <v>#N/A</v>
      </c>
      <c r="M346" s="9">
        <f t="shared" si="93"/>
        <v>0</v>
      </c>
      <c r="N346" s="9">
        <v>0</v>
      </c>
      <c r="O346" s="9">
        <v>0</v>
      </c>
      <c r="P346" s="9">
        <v>1</v>
      </c>
      <c r="Q346" s="5" t="e">
        <f t="shared" si="105"/>
        <v>#N/A</v>
      </c>
      <c r="R346" s="5">
        <f t="shared" si="103"/>
        <v>0</v>
      </c>
      <c r="S346" s="9">
        <v>59</v>
      </c>
      <c r="T346" s="5" t="e">
        <f t="shared" si="106"/>
        <v>#N/A</v>
      </c>
      <c r="U346" s="5">
        <f t="shared" si="104"/>
        <v>0</v>
      </c>
    </row>
    <row r="347" spans="1:21" x14ac:dyDescent="0.25">
      <c r="A347" s="12" t="s">
        <v>209</v>
      </c>
      <c r="B347" s="2"/>
      <c r="C347" s="69" t="s">
        <v>208</v>
      </c>
      <c r="D347" s="2"/>
      <c r="E347" s="2"/>
      <c r="F347" s="41">
        <f t="shared" si="92"/>
        <v>0</v>
      </c>
      <c r="G347" s="41">
        <f t="shared" si="98"/>
        <v>0</v>
      </c>
      <c r="H347" s="4" t="e">
        <f t="shared" si="99"/>
        <v>#N/A</v>
      </c>
      <c r="I347" s="63" t="e">
        <f>VLOOKUP(ROUNDDOWN($B347,0),Games!B$5:E$41,2,0)</f>
        <v>#N/A</v>
      </c>
      <c r="J347" s="5" t="e">
        <f t="shared" si="100"/>
        <v>#N/A</v>
      </c>
      <c r="K347" s="5" t="e">
        <f t="shared" si="101"/>
        <v>#N/A</v>
      </c>
      <c r="L347" s="55" t="e">
        <f t="shared" si="102"/>
        <v>#N/A</v>
      </c>
      <c r="M347" s="9">
        <f t="shared" si="93"/>
        <v>0</v>
      </c>
      <c r="N347" s="9">
        <v>0</v>
      </c>
      <c r="O347" s="9">
        <v>0</v>
      </c>
      <c r="P347" s="9">
        <v>1</v>
      </c>
      <c r="Q347" s="5" t="e">
        <f t="shared" si="105"/>
        <v>#N/A</v>
      </c>
      <c r="R347" s="5">
        <f t="shared" si="103"/>
        <v>0</v>
      </c>
      <c r="S347" s="9">
        <v>60</v>
      </c>
      <c r="T347" s="5" t="e">
        <f t="shared" si="106"/>
        <v>#N/A</v>
      </c>
      <c r="U347" s="5">
        <f t="shared" si="104"/>
        <v>0</v>
      </c>
    </row>
    <row r="348" spans="1:21" x14ac:dyDescent="0.25">
      <c r="A348" s="12" t="s">
        <v>209</v>
      </c>
      <c r="B348" s="2"/>
      <c r="C348" s="69" t="s">
        <v>208</v>
      </c>
      <c r="D348" s="2"/>
      <c r="E348" s="2"/>
      <c r="F348" s="41">
        <f t="shared" ref="F348:F411" si="107">COUNTIF(B$28:B$505,B348)</f>
        <v>0</v>
      </c>
      <c r="G348" s="41">
        <f t="shared" si="98"/>
        <v>0</v>
      </c>
      <c r="H348" s="4" t="e">
        <f t="shared" si="99"/>
        <v>#N/A</v>
      </c>
      <c r="I348" s="63" t="e">
        <f>VLOOKUP(ROUNDDOWN($B348,0),Games!B$5:E$41,2,0)</f>
        <v>#N/A</v>
      </c>
      <c r="J348" s="5" t="e">
        <f t="shared" si="100"/>
        <v>#N/A</v>
      </c>
      <c r="K348" s="5" t="e">
        <f t="shared" si="101"/>
        <v>#N/A</v>
      </c>
      <c r="L348" s="55" t="e">
        <f t="shared" si="102"/>
        <v>#N/A</v>
      </c>
      <c r="M348" s="9">
        <f t="shared" ref="M348:M411" si="108">VLOOKUP(G348,points,2+$D348,0)</f>
        <v>0</v>
      </c>
      <c r="N348" s="9">
        <v>0</v>
      </c>
      <c r="O348" s="9">
        <v>0</v>
      </c>
      <c r="P348" s="9">
        <v>1</v>
      </c>
      <c r="Q348" s="5" t="e">
        <f t="shared" si="105"/>
        <v>#N/A</v>
      </c>
      <c r="R348" s="5">
        <f t="shared" si="103"/>
        <v>0</v>
      </c>
      <c r="S348" s="9">
        <v>61</v>
      </c>
      <c r="T348" s="5" t="e">
        <f t="shared" si="106"/>
        <v>#N/A</v>
      </c>
      <c r="U348" s="5">
        <f t="shared" si="104"/>
        <v>0</v>
      </c>
    </row>
    <row r="349" spans="1:21" x14ac:dyDescent="0.25">
      <c r="A349" s="12" t="s">
        <v>209</v>
      </c>
      <c r="B349" s="2"/>
      <c r="C349" s="69" t="s">
        <v>208</v>
      </c>
      <c r="D349" s="2"/>
      <c r="E349" s="2"/>
      <c r="F349" s="41">
        <f t="shared" si="107"/>
        <v>0</v>
      </c>
      <c r="G349" s="41">
        <f t="shared" si="98"/>
        <v>0</v>
      </c>
      <c r="H349" s="4" t="e">
        <f t="shared" si="99"/>
        <v>#N/A</v>
      </c>
      <c r="I349" s="63" t="e">
        <f>VLOOKUP(ROUNDDOWN($B349,0),Games!B$5:E$41,2,0)</f>
        <v>#N/A</v>
      </c>
      <c r="J349" s="5" t="e">
        <f t="shared" si="100"/>
        <v>#N/A</v>
      </c>
      <c r="K349" s="5" t="e">
        <f t="shared" si="101"/>
        <v>#N/A</v>
      </c>
      <c r="L349" s="55" t="e">
        <f t="shared" si="102"/>
        <v>#N/A</v>
      </c>
      <c r="M349" s="9">
        <f t="shared" si="108"/>
        <v>0</v>
      </c>
      <c r="N349" s="9">
        <v>0</v>
      </c>
      <c r="O349" s="9">
        <v>0</v>
      </c>
      <c r="P349" s="9">
        <v>1</v>
      </c>
      <c r="Q349" s="5" t="e">
        <f t="shared" si="105"/>
        <v>#N/A</v>
      </c>
      <c r="R349" s="5">
        <f t="shared" si="103"/>
        <v>0</v>
      </c>
      <c r="S349" s="9">
        <v>62</v>
      </c>
      <c r="T349" s="5" t="e">
        <f t="shared" si="106"/>
        <v>#N/A</v>
      </c>
      <c r="U349" s="5">
        <f t="shared" si="104"/>
        <v>0</v>
      </c>
    </row>
    <row r="350" spans="1:21" x14ac:dyDescent="0.25">
      <c r="A350" s="12" t="s">
        <v>209</v>
      </c>
      <c r="B350" s="2"/>
      <c r="C350" s="69" t="s">
        <v>208</v>
      </c>
      <c r="D350" s="2"/>
      <c r="E350" s="2"/>
      <c r="F350" s="41">
        <f t="shared" si="107"/>
        <v>0</v>
      </c>
      <c r="G350" s="41">
        <f t="shared" si="98"/>
        <v>0</v>
      </c>
      <c r="H350" s="4" t="e">
        <f t="shared" si="99"/>
        <v>#N/A</v>
      </c>
      <c r="I350" s="63" t="e">
        <f>VLOOKUP(ROUNDDOWN($B350,0),Games!B$5:E$41,2,0)</f>
        <v>#N/A</v>
      </c>
      <c r="J350" s="5" t="e">
        <f t="shared" si="100"/>
        <v>#N/A</v>
      </c>
      <c r="K350" s="5" t="e">
        <f t="shared" si="101"/>
        <v>#N/A</v>
      </c>
      <c r="L350" s="55" t="e">
        <f t="shared" si="102"/>
        <v>#N/A</v>
      </c>
      <c r="M350" s="9">
        <f t="shared" si="108"/>
        <v>0</v>
      </c>
      <c r="N350" s="9">
        <v>0</v>
      </c>
      <c r="O350" s="9">
        <v>0</v>
      </c>
      <c r="P350" s="9">
        <v>1</v>
      </c>
      <c r="Q350" s="5" t="e">
        <f t="shared" si="105"/>
        <v>#N/A</v>
      </c>
      <c r="R350" s="5">
        <f t="shared" si="103"/>
        <v>0</v>
      </c>
      <c r="S350" s="9">
        <v>63</v>
      </c>
      <c r="T350" s="5" t="e">
        <f t="shared" si="106"/>
        <v>#N/A</v>
      </c>
      <c r="U350" s="5">
        <f t="shared" si="104"/>
        <v>0</v>
      </c>
    </row>
    <row r="351" spans="1:21" x14ac:dyDescent="0.25">
      <c r="A351" s="12" t="s">
        <v>209</v>
      </c>
      <c r="B351" s="2"/>
      <c r="C351" s="69" t="s">
        <v>208</v>
      </c>
      <c r="D351" s="2"/>
      <c r="E351" s="2"/>
      <c r="F351" s="41">
        <f t="shared" si="107"/>
        <v>0</v>
      </c>
      <c r="G351" s="41">
        <f t="shared" si="98"/>
        <v>0</v>
      </c>
      <c r="H351" s="4" t="e">
        <f t="shared" si="99"/>
        <v>#N/A</v>
      </c>
      <c r="I351" s="63" t="e">
        <f>VLOOKUP(ROUNDDOWN($B351,0),Games!B$5:E$41,2,0)</f>
        <v>#N/A</v>
      </c>
      <c r="J351" s="5" t="e">
        <f t="shared" si="100"/>
        <v>#N/A</v>
      </c>
      <c r="K351" s="5" t="e">
        <f t="shared" si="101"/>
        <v>#N/A</v>
      </c>
      <c r="L351" s="55" t="e">
        <f t="shared" si="102"/>
        <v>#N/A</v>
      </c>
      <c r="M351" s="9">
        <f t="shared" si="108"/>
        <v>0</v>
      </c>
      <c r="N351" s="9">
        <v>0</v>
      </c>
      <c r="O351" s="9">
        <v>0</v>
      </c>
      <c r="P351" s="9">
        <v>1</v>
      </c>
      <c r="Q351" s="5" t="e">
        <f t="shared" si="105"/>
        <v>#N/A</v>
      </c>
      <c r="R351" s="5">
        <f t="shared" si="103"/>
        <v>0</v>
      </c>
      <c r="S351" s="9">
        <v>64</v>
      </c>
      <c r="T351" s="5" t="e">
        <f t="shared" si="106"/>
        <v>#N/A</v>
      </c>
      <c r="U351" s="5">
        <f t="shared" si="104"/>
        <v>0</v>
      </c>
    </row>
    <row r="352" spans="1:21" x14ac:dyDescent="0.25">
      <c r="A352" s="12" t="s">
        <v>209</v>
      </c>
      <c r="B352" s="2"/>
      <c r="C352" s="69" t="s">
        <v>208</v>
      </c>
      <c r="D352" s="2"/>
      <c r="E352" s="2"/>
      <c r="F352" s="41">
        <f t="shared" si="107"/>
        <v>0</v>
      </c>
      <c r="G352" s="41">
        <f t="shared" si="98"/>
        <v>0</v>
      </c>
      <c r="H352" s="4" t="e">
        <f t="shared" si="99"/>
        <v>#N/A</v>
      </c>
      <c r="I352" s="63" t="e">
        <f>VLOOKUP(ROUNDDOWN($B352,0),Games!B$5:E$41,2,0)</f>
        <v>#N/A</v>
      </c>
      <c r="J352" s="5" t="e">
        <f t="shared" si="100"/>
        <v>#N/A</v>
      </c>
      <c r="K352" s="5" t="e">
        <f t="shared" si="101"/>
        <v>#N/A</v>
      </c>
      <c r="L352" s="55" t="e">
        <f t="shared" si="102"/>
        <v>#N/A</v>
      </c>
      <c r="M352" s="9">
        <f t="shared" si="108"/>
        <v>0</v>
      </c>
      <c r="N352" s="9">
        <v>0</v>
      </c>
      <c r="O352" s="9">
        <v>0</v>
      </c>
      <c r="P352" s="9">
        <v>1</v>
      </c>
      <c r="Q352" s="5" t="e">
        <f t="shared" si="105"/>
        <v>#N/A</v>
      </c>
      <c r="R352" s="5">
        <f t="shared" si="103"/>
        <v>0</v>
      </c>
      <c r="S352" s="9">
        <v>65</v>
      </c>
      <c r="T352" s="5" t="e">
        <f t="shared" si="106"/>
        <v>#N/A</v>
      </c>
      <c r="U352" s="5">
        <f t="shared" si="104"/>
        <v>0</v>
      </c>
    </row>
    <row r="353" spans="1:21" x14ac:dyDescent="0.25">
      <c r="A353" s="12" t="s">
        <v>209</v>
      </c>
      <c r="B353" s="2"/>
      <c r="C353" s="69" t="s">
        <v>208</v>
      </c>
      <c r="D353" s="2"/>
      <c r="E353" s="2"/>
      <c r="F353" s="41">
        <f t="shared" si="107"/>
        <v>0</v>
      </c>
      <c r="G353" s="41">
        <f t="shared" si="98"/>
        <v>0</v>
      </c>
      <c r="H353" s="4" t="e">
        <f t="shared" si="99"/>
        <v>#N/A</v>
      </c>
      <c r="I353" s="63" t="e">
        <f>VLOOKUP(ROUNDDOWN($B353,0),Games!B$5:E$41,2,0)</f>
        <v>#N/A</v>
      </c>
      <c r="J353" s="5" t="e">
        <f t="shared" si="100"/>
        <v>#N/A</v>
      </c>
      <c r="K353" s="5" t="e">
        <f t="shared" si="101"/>
        <v>#N/A</v>
      </c>
      <c r="L353" s="55" t="e">
        <f t="shared" si="102"/>
        <v>#N/A</v>
      </c>
      <c r="M353" s="9">
        <f t="shared" si="108"/>
        <v>0</v>
      </c>
      <c r="N353" s="9">
        <v>0</v>
      </c>
      <c r="O353" s="9">
        <v>0</v>
      </c>
      <c r="P353" s="9">
        <v>1</v>
      </c>
      <c r="Q353" s="5" t="e">
        <f t="shared" si="105"/>
        <v>#N/A</v>
      </c>
      <c r="R353" s="5">
        <f t="shared" si="103"/>
        <v>0</v>
      </c>
      <c r="S353" s="9">
        <v>66</v>
      </c>
      <c r="T353" s="5" t="e">
        <f t="shared" si="106"/>
        <v>#N/A</v>
      </c>
      <c r="U353" s="5">
        <f t="shared" si="104"/>
        <v>0</v>
      </c>
    </row>
    <row r="354" spans="1:21" x14ac:dyDescent="0.25">
      <c r="A354" s="12" t="s">
        <v>209</v>
      </c>
      <c r="B354" s="2"/>
      <c r="C354" s="69" t="s">
        <v>208</v>
      </c>
      <c r="D354" s="2"/>
      <c r="E354" s="2"/>
      <c r="F354" s="41">
        <f t="shared" si="107"/>
        <v>0</v>
      </c>
      <c r="G354" s="41">
        <f t="shared" si="98"/>
        <v>0</v>
      </c>
      <c r="H354" s="4" t="e">
        <f t="shared" si="99"/>
        <v>#N/A</v>
      </c>
      <c r="I354" s="63" t="e">
        <f>VLOOKUP(ROUNDDOWN($B354,0),Games!B$5:E$41,2,0)</f>
        <v>#N/A</v>
      </c>
      <c r="J354" s="5" t="e">
        <f t="shared" si="100"/>
        <v>#N/A</v>
      </c>
      <c r="K354" s="5" t="e">
        <f t="shared" si="101"/>
        <v>#N/A</v>
      </c>
      <c r="L354" s="55" t="e">
        <f t="shared" si="102"/>
        <v>#N/A</v>
      </c>
      <c r="M354" s="9">
        <f t="shared" si="108"/>
        <v>0</v>
      </c>
      <c r="N354" s="9">
        <v>0</v>
      </c>
      <c r="O354" s="9">
        <v>0</v>
      </c>
      <c r="P354" s="9">
        <v>1</v>
      </c>
      <c r="Q354" s="5" t="e">
        <f t="shared" si="105"/>
        <v>#N/A</v>
      </c>
      <c r="R354" s="5">
        <f t="shared" si="103"/>
        <v>0</v>
      </c>
      <c r="S354" s="9">
        <v>67</v>
      </c>
      <c r="T354" s="5" t="e">
        <f t="shared" si="106"/>
        <v>#N/A</v>
      </c>
      <c r="U354" s="5">
        <f t="shared" si="104"/>
        <v>0</v>
      </c>
    </row>
    <row r="355" spans="1:21" x14ac:dyDescent="0.25">
      <c r="A355" s="12" t="s">
        <v>209</v>
      </c>
      <c r="B355" s="2"/>
      <c r="C355" s="69" t="s">
        <v>208</v>
      </c>
      <c r="D355" s="2"/>
      <c r="E355" s="2"/>
      <c r="F355" s="41">
        <f t="shared" si="107"/>
        <v>0</v>
      </c>
      <c r="G355" s="41">
        <f t="shared" si="98"/>
        <v>0</v>
      </c>
      <c r="H355" s="4" t="e">
        <f t="shared" si="99"/>
        <v>#N/A</v>
      </c>
      <c r="I355" s="63" t="e">
        <f>VLOOKUP(ROUNDDOWN($B355,0),Games!B$5:E$41,2,0)</f>
        <v>#N/A</v>
      </c>
      <c r="J355" s="5" t="e">
        <f t="shared" si="100"/>
        <v>#N/A</v>
      </c>
      <c r="K355" s="5" t="e">
        <f t="shared" si="101"/>
        <v>#N/A</v>
      </c>
      <c r="L355" s="55" t="e">
        <f t="shared" si="102"/>
        <v>#N/A</v>
      </c>
      <c r="M355" s="9">
        <f t="shared" si="108"/>
        <v>0</v>
      </c>
      <c r="N355" s="9">
        <v>0</v>
      </c>
      <c r="O355" s="9">
        <v>0</v>
      </c>
      <c r="P355" s="9">
        <v>1</v>
      </c>
      <c r="Q355" s="5" t="e">
        <f t="shared" si="105"/>
        <v>#N/A</v>
      </c>
      <c r="R355" s="5">
        <f t="shared" si="103"/>
        <v>0</v>
      </c>
      <c r="S355" s="9">
        <v>68</v>
      </c>
      <c r="T355" s="5" t="e">
        <f t="shared" si="106"/>
        <v>#N/A</v>
      </c>
      <c r="U355" s="5">
        <f t="shared" si="104"/>
        <v>0</v>
      </c>
    </row>
    <row r="356" spans="1:21" x14ac:dyDescent="0.25">
      <c r="A356" s="12" t="s">
        <v>209</v>
      </c>
      <c r="B356" s="2"/>
      <c r="C356" s="69" t="s">
        <v>208</v>
      </c>
      <c r="D356" s="2"/>
      <c r="E356" s="2"/>
      <c r="F356" s="41">
        <f t="shared" si="107"/>
        <v>0</v>
      </c>
      <c r="G356" s="41">
        <f t="shared" si="98"/>
        <v>0</v>
      </c>
      <c r="H356" s="4" t="e">
        <f t="shared" si="99"/>
        <v>#N/A</v>
      </c>
      <c r="I356" s="63" t="e">
        <f>VLOOKUP(ROUNDDOWN($B356,0),Games!B$5:E$41,2,0)</f>
        <v>#N/A</v>
      </c>
      <c r="J356" s="5" t="e">
        <f t="shared" si="100"/>
        <v>#N/A</v>
      </c>
      <c r="K356" s="5" t="e">
        <f t="shared" si="101"/>
        <v>#N/A</v>
      </c>
      <c r="L356" s="55" t="e">
        <f t="shared" si="102"/>
        <v>#N/A</v>
      </c>
      <c r="M356" s="9">
        <f t="shared" si="108"/>
        <v>0</v>
      </c>
      <c r="N356" s="9">
        <v>0</v>
      </c>
      <c r="O356" s="9">
        <v>0</v>
      </c>
      <c r="P356" s="9">
        <v>1</v>
      </c>
      <c r="Q356" s="5" t="e">
        <f t="shared" si="105"/>
        <v>#N/A</v>
      </c>
      <c r="R356" s="5">
        <f t="shared" si="103"/>
        <v>0</v>
      </c>
      <c r="S356" s="9">
        <v>69</v>
      </c>
      <c r="T356" s="5" t="e">
        <f t="shared" si="106"/>
        <v>#N/A</v>
      </c>
      <c r="U356" s="5">
        <f t="shared" si="104"/>
        <v>0</v>
      </c>
    </row>
    <row r="357" spans="1:21" x14ac:dyDescent="0.25">
      <c r="A357" s="12" t="s">
        <v>209</v>
      </c>
      <c r="B357" s="2"/>
      <c r="C357" s="69" t="s">
        <v>208</v>
      </c>
      <c r="D357" s="2"/>
      <c r="E357" s="2"/>
      <c r="F357" s="41">
        <f t="shared" si="107"/>
        <v>0</v>
      </c>
      <c r="G357" s="41">
        <f t="shared" si="98"/>
        <v>0</v>
      </c>
      <c r="H357" s="4" t="e">
        <f t="shared" si="99"/>
        <v>#N/A</v>
      </c>
      <c r="I357" s="63" t="e">
        <f>VLOOKUP(ROUNDDOWN($B357,0),Games!B$5:E$41,2,0)</f>
        <v>#N/A</v>
      </c>
      <c r="J357" s="5" t="e">
        <f t="shared" si="100"/>
        <v>#N/A</v>
      </c>
      <c r="K357" s="5" t="e">
        <f t="shared" si="101"/>
        <v>#N/A</v>
      </c>
      <c r="L357" s="55" t="e">
        <f t="shared" si="102"/>
        <v>#N/A</v>
      </c>
      <c r="M357" s="9">
        <f t="shared" si="108"/>
        <v>0</v>
      </c>
      <c r="N357" s="9">
        <v>0</v>
      </c>
      <c r="O357" s="9">
        <v>0</v>
      </c>
      <c r="P357" s="9">
        <v>1</v>
      </c>
      <c r="Q357" s="5" t="e">
        <f t="shared" si="105"/>
        <v>#N/A</v>
      </c>
      <c r="R357" s="5">
        <f t="shared" si="103"/>
        <v>0</v>
      </c>
      <c r="S357" s="9">
        <v>70</v>
      </c>
      <c r="T357" s="5" t="e">
        <f t="shared" si="106"/>
        <v>#N/A</v>
      </c>
      <c r="U357" s="5">
        <f t="shared" si="104"/>
        <v>0</v>
      </c>
    </row>
    <row r="358" spans="1:21" x14ac:dyDescent="0.25">
      <c r="A358" s="12" t="s">
        <v>209</v>
      </c>
      <c r="B358" s="2"/>
      <c r="C358" s="69" t="s">
        <v>208</v>
      </c>
      <c r="D358" s="2"/>
      <c r="E358" s="2"/>
      <c r="F358" s="41">
        <f t="shared" si="107"/>
        <v>0</v>
      </c>
      <c r="G358" s="41">
        <f t="shared" si="98"/>
        <v>0</v>
      </c>
      <c r="H358" s="4" t="e">
        <f t="shared" si="99"/>
        <v>#N/A</v>
      </c>
      <c r="I358" s="63" t="e">
        <f>VLOOKUP(ROUNDDOWN($B358,0),Games!B$5:E$41,2,0)</f>
        <v>#N/A</v>
      </c>
      <c r="J358" s="5" t="e">
        <f t="shared" si="100"/>
        <v>#N/A</v>
      </c>
      <c r="K358" s="5" t="e">
        <f t="shared" si="101"/>
        <v>#N/A</v>
      </c>
      <c r="L358" s="55" t="e">
        <f t="shared" si="102"/>
        <v>#N/A</v>
      </c>
      <c r="M358" s="9">
        <f t="shared" si="108"/>
        <v>0</v>
      </c>
      <c r="N358" s="9">
        <v>0</v>
      </c>
      <c r="O358" s="9">
        <v>0</v>
      </c>
      <c r="P358" s="9">
        <v>1</v>
      </c>
      <c r="Q358" s="5" t="e">
        <f t="shared" si="105"/>
        <v>#N/A</v>
      </c>
      <c r="R358" s="5">
        <f t="shared" si="103"/>
        <v>0</v>
      </c>
      <c r="S358" s="9">
        <v>71</v>
      </c>
      <c r="T358" s="5" t="e">
        <f t="shared" si="106"/>
        <v>#N/A</v>
      </c>
      <c r="U358" s="5">
        <f t="shared" si="104"/>
        <v>0</v>
      </c>
    </row>
    <row r="359" spans="1:21" x14ac:dyDescent="0.25">
      <c r="A359" s="12" t="s">
        <v>209</v>
      </c>
      <c r="B359" s="2"/>
      <c r="C359" s="69" t="s">
        <v>208</v>
      </c>
      <c r="D359" s="2"/>
      <c r="E359" s="2"/>
      <c r="F359" s="41">
        <f t="shared" si="107"/>
        <v>0</v>
      </c>
      <c r="G359" s="41">
        <f t="shared" si="98"/>
        <v>0</v>
      </c>
      <c r="H359" s="4" t="e">
        <f t="shared" si="99"/>
        <v>#N/A</v>
      </c>
      <c r="I359" s="63" t="e">
        <f>VLOOKUP(ROUNDDOWN($B359,0),Games!B$5:E$41,2,0)</f>
        <v>#N/A</v>
      </c>
      <c r="J359" s="5" t="e">
        <f t="shared" si="100"/>
        <v>#N/A</v>
      </c>
      <c r="K359" s="5" t="e">
        <f t="shared" si="101"/>
        <v>#N/A</v>
      </c>
      <c r="L359" s="55" t="e">
        <f t="shared" si="102"/>
        <v>#N/A</v>
      </c>
      <c r="M359" s="9">
        <f t="shared" si="108"/>
        <v>0</v>
      </c>
      <c r="N359" s="9">
        <v>0</v>
      </c>
      <c r="O359" s="9">
        <v>0</v>
      </c>
      <c r="P359" s="9">
        <v>1</v>
      </c>
      <c r="Q359" s="5" t="e">
        <f t="shared" si="105"/>
        <v>#N/A</v>
      </c>
      <c r="R359" s="5">
        <f t="shared" si="103"/>
        <v>0</v>
      </c>
      <c r="S359" s="9">
        <v>72</v>
      </c>
      <c r="T359" s="5" t="e">
        <f t="shared" si="106"/>
        <v>#N/A</v>
      </c>
      <c r="U359" s="5">
        <f t="shared" si="104"/>
        <v>0</v>
      </c>
    </row>
    <row r="360" spans="1:21" x14ac:dyDescent="0.25">
      <c r="A360" s="12" t="s">
        <v>209</v>
      </c>
      <c r="B360" s="2"/>
      <c r="C360" s="69" t="s">
        <v>208</v>
      </c>
      <c r="D360" s="2"/>
      <c r="E360" s="2"/>
      <c r="F360" s="41">
        <f t="shared" si="107"/>
        <v>0</v>
      </c>
      <c r="G360" s="41">
        <f t="shared" si="98"/>
        <v>0</v>
      </c>
      <c r="H360" s="4" t="e">
        <f t="shared" si="99"/>
        <v>#N/A</v>
      </c>
      <c r="I360" s="63" t="e">
        <f>VLOOKUP(ROUNDDOWN($B360,0),Games!B$5:E$41,2,0)</f>
        <v>#N/A</v>
      </c>
      <c r="J360" s="5" t="e">
        <f t="shared" si="100"/>
        <v>#N/A</v>
      </c>
      <c r="K360" s="5" t="e">
        <f t="shared" si="101"/>
        <v>#N/A</v>
      </c>
      <c r="L360" s="55" t="e">
        <f t="shared" si="102"/>
        <v>#N/A</v>
      </c>
      <c r="M360" s="9">
        <f t="shared" si="108"/>
        <v>0</v>
      </c>
      <c r="N360" s="9">
        <v>0</v>
      </c>
      <c r="O360" s="9">
        <v>0</v>
      </c>
      <c r="P360" s="9">
        <v>1</v>
      </c>
      <c r="Q360" s="5" t="e">
        <f t="shared" si="105"/>
        <v>#N/A</v>
      </c>
      <c r="R360" s="5">
        <f t="shared" si="103"/>
        <v>0</v>
      </c>
      <c r="S360" s="9">
        <v>73</v>
      </c>
      <c r="T360" s="5" t="e">
        <f t="shared" si="106"/>
        <v>#N/A</v>
      </c>
      <c r="U360" s="5">
        <f t="shared" si="104"/>
        <v>0</v>
      </c>
    </row>
    <row r="361" spans="1:21" x14ac:dyDescent="0.25">
      <c r="A361" s="12" t="s">
        <v>209</v>
      </c>
      <c r="B361" s="2"/>
      <c r="C361" s="69" t="s">
        <v>208</v>
      </c>
      <c r="D361" s="2"/>
      <c r="E361" s="2"/>
      <c r="F361" s="41">
        <f t="shared" si="107"/>
        <v>0</v>
      </c>
      <c r="G361" s="41">
        <f t="shared" si="98"/>
        <v>0</v>
      </c>
      <c r="H361" s="4" t="e">
        <f t="shared" si="99"/>
        <v>#N/A</v>
      </c>
      <c r="I361" s="63" t="e">
        <f>VLOOKUP(ROUNDDOWN($B361,0),Games!B$5:E$41,2,0)</f>
        <v>#N/A</v>
      </c>
      <c r="J361" s="5" t="e">
        <f t="shared" si="100"/>
        <v>#N/A</v>
      </c>
      <c r="K361" s="5" t="e">
        <f t="shared" si="101"/>
        <v>#N/A</v>
      </c>
      <c r="L361" s="55" t="e">
        <f t="shared" si="102"/>
        <v>#N/A</v>
      </c>
      <c r="M361" s="9">
        <f t="shared" si="108"/>
        <v>0</v>
      </c>
      <c r="N361" s="9">
        <v>0</v>
      </c>
      <c r="O361" s="9">
        <v>0</v>
      </c>
      <c r="P361" s="9">
        <v>1</v>
      </c>
      <c r="Q361" s="5" t="e">
        <f t="shared" si="105"/>
        <v>#N/A</v>
      </c>
      <c r="R361" s="5">
        <f t="shared" si="103"/>
        <v>0</v>
      </c>
      <c r="S361" s="9">
        <v>74</v>
      </c>
      <c r="T361" s="5" t="e">
        <f t="shared" si="106"/>
        <v>#N/A</v>
      </c>
      <c r="U361" s="5">
        <f t="shared" si="104"/>
        <v>0</v>
      </c>
    </row>
    <row r="362" spans="1:21" x14ac:dyDescent="0.25">
      <c r="A362" s="12" t="s">
        <v>209</v>
      </c>
      <c r="B362" s="2"/>
      <c r="C362" s="69" t="s">
        <v>208</v>
      </c>
      <c r="D362" s="2"/>
      <c r="E362" s="2"/>
      <c r="F362" s="41">
        <f t="shared" si="107"/>
        <v>0</v>
      </c>
      <c r="G362" s="41">
        <f t="shared" si="98"/>
        <v>0</v>
      </c>
      <c r="H362" s="4" t="e">
        <f t="shared" si="99"/>
        <v>#N/A</v>
      </c>
      <c r="I362" s="63" t="e">
        <f>VLOOKUP(ROUNDDOWN($B362,0),Games!B$5:E$41,2,0)</f>
        <v>#N/A</v>
      </c>
      <c r="J362" s="5" t="e">
        <f t="shared" si="100"/>
        <v>#N/A</v>
      </c>
      <c r="K362" s="5" t="e">
        <f t="shared" si="101"/>
        <v>#N/A</v>
      </c>
      <c r="L362" s="55" t="e">
        <f t="shared" si="102"/>
        <v>#N/A</v>
      </c>
      <c r="M362" s="9">
        <f t="shared" si="108"/>
        <v>0</v>
      </c>
      <c r="N362" s="9">
        <v>0</v>
      </c>
      <c r="O362" s="9">
        <v>0</v>
      </c>
      <c r="P362" s="9">
        <v>1</v>
      </c>
      <c r="Q362" s="5" t="e">
        <f t="shared" si="105"/>
        <v>#N/A</v>
      </c>
      <c r="R362" s="5">
        <f t="shared" si="103"/>
        <v>0</v>
      </c>
      <c r="S362" s="9">
        <v>75</v>
      </c>
      <c r="T362" s="5" t="e">
        <f t="shared" si="106"/>
        <v>#N/A</v>
      </c>
      <c r="U362" s="5">
        <f t="shared" si="104"/>
        <v>0</v>
      </c>
    </row>
    <row r="363" spans="1:21" x14ac:dyDescent="0.25">
      <c r="A363" s="12" t="s">
        <v>209</v>
      </c>
      <c r="B363" s="2"/>
      <c r="C363" s="69" t="s">
        <v>208</v>
      </c>
      <c r="D363" s="2"/>
      <c r="E363" s="2"/>
      <c r="F363" s="41">
        <f t="shared" si="107"/>
        <v>0</v>
      </c>
      <c r="G363" s="41">
        <f t="shared" si="98"/>
        <v>0</v>
      </c>
      <c r="H363" s="4" t="e">
        <f t="shared" si="99"/>
        <v>#N/A</v>
      </c>
      <c r="I363" s="63" t="e">
        <f>VLOOKUP(ROUNDDOWN($B363,0),Games!B$5:E$41,2,0)</f>
        <v>#N/A</v>
      </c>
      <c r="J363" s="5" t="e">
        <f t="shared" si="100"/>
        <v>#N/A</v>
      </c>
      <c r="K363" s="5" t="e">
        <f t="shared" si="101"/>
        <v>#N/A</v>
      </c>
      <c r="L363" s="55" t="e">
        <f t="shared" si="102"/>
        <v>#N/A</v>
      </c>
      <c r="M363" s="9">
        <f t="shared" si="108"/>
        <v>0</v>
      </c>
      <c r="N363" s="9">
        <v>0</v>
      </c>
      <c r="O363" s="9">
        <v>0</v>
      </c>
      <c r="P363" s="9">
        <v>1</v>
      </c>
      <c r="Q363" s="5" t="e">
        <f t="shared" si="105"/>
        <v>#N/A</v>
      </c>
      <c r="R363" s="5">
        <f t="shared" si="103"/>
        <v>0</v>
      </c>
      <c r="S363" s="9">
        <v>76</v>
      </c>
      <c r="T363" s="5" t="e">
        <f t="shared" si="106"/>
        <v>#N/A</v>
      </c>
      <c r="U363" s="5">
        <f t="shared" si="104"/>
        <v>0</v>
      </c>
    </row>
    <row r="364" spans="1:21" x14ac:dyDescent="0.25">
      <c r="A364" s="12" t="s">
        <v>209</v>
      </c>
      <c r="B364" s="2"/>
      <c r="C364" s="69" t="s">
        <v>208</v>
      </c>
      <c r="D364" s="2"/>
      <c r="E364" s="2"/>
      <c r="F364" s="41">
        <f t="shared" si="107"/>
        <v>0</v>
      </c>
      <c r="G364" s="41">
        <f t="shared" si="98"/>
        <v>0</v>
      </c>
      <c r="H364" s="4" t="e">
        <f t="shared" si="99"/>
        <v>#N/A</v>
      </c>
      <c r="I364" s="63" t="e">
        <f>VLOOKUP(ROUNDDOWN($B364,0),Games!B$5:E$41,2,0)</f>
        <v>#N/A</v>
      </c>
      <c r="J364" s="5" t="e">
        <f t="shared" si="100"/>
        <v>#N/A</v>
      </c>
      <c r="K364" s="5" t="e">
        <f t="shared" si="101"/>
        <v>#N/A</v>
      </c>
      <c r="L364" s="55" t="e">
        <f t="shared" si="102"/>
        <v>#N/A</v>
      </c>
      <c r="M364" s="9">
        <f t="shared" si="108"/>
        <v>0</v>
      </c>
      <c r="N364" s="9">
        <v>0</v>
      </c>
      <c r="O364" s="9">
        <v>0</v>
      </c>
      <c r="P364" s="9">
        <v>1</v>
      </c>
      <c r="Q364" s="5" t="e">
        <f t="shared" si="105"/>
        <v>#N/A</v>
      </c>
      <c r="R364" s="5">
        <f t="shared" si="103"/>
        <v>0</v>
      </c>
      <c r="S364" s="9">
        <v>77</v>
      </c>
      <c r="T364" s="5" t="e">
        <f t="shared" si="106"/>
        <v>#N/A</v>
      </c>
      <c r="U364" s="5">
        <f t="shared" si="104"/>
        <v>0</v>
      </c>
    </row>
    <row r="365" spans="1:21" x14ac:dyDescent="0.25">
      <c r="A365" s="12" t="s">
        <v>209</v>
      </c>
      <c r="B365" s="2"/>
      <c r="C365" s="69" t="s">
        <v>208</v>
      </c>
      <c r="D365" s="2"/>
      <c r="E365" s="2"/>
      <c r="F365" s="41">
        <f t="shared" si="107"/>
        <v>0</v>
      </c>
      <c r="G365" s="41">
        <f t="shared" si="98"/>
        <v>0</v>
      </c>
      <c r="H365" s="4" t="e">
        <f t="shared" si="99"/>
        <v>#N/A</v>
      </c>
      <c r="I365" s="63" t="e">
        <f>VLOOKUP(ROUNDDOWN($B365,0),Games!B$5:E$41,2,0)</f>
        <v>#N/A</v>
      </c>
      <c r="J365" s="5" t="e">
        <f t="shared" si="100"/>
        <v>#N/A</v>
      </c>
      <c r="K365" s="5" t="e">
        <f t="shared" si="101"/>
        <v>#N/A</v>
      </c>
      <c r="L365" s="55" t="e">
        <f t="shared" si="102"/>
        <v>#N/A</v>
      </c>
      <c r="M365" s="9">
        <f t="shared" si="108"/>
        <v>0</v>
      </c>
      <c r="N365" s="9">
        <v>0</v>
      </c>
      <c r="O365" s="9">
        <v>0</v>
      </c>
      <c r="P365" s="9">
        <v>1</v>
      </c>
      <c r="Q365" s="5" t="e">
        <f t="shared" ref="Q365:Q370" si="109">IF(K364="Day",1,IF((C365+INT(B365)/100)=(C364+INT(B364)/100),0,1))</f>
        <v>#N/A</v>
      </c>
      <c r="R365" s="5">
        <f t="shared" si="103"/>
        <v>0</v>
      </c>
      <c r="S365" s="9">
        <v>78</v>
      </c>
      <c r="T365" s="5" t="e">
        <f t="shared" si="106"/>
        <v>#N/A</v>
      </c>
      <c r="U365" s="5">
        <f t="shared" si="104"/>
        <v>0</v>
      </c>
    </row>
    <row r="366" spans="1:21" x14ac:dyDescent="0.25">
      <c r="A366" s="12" t="s">
        <v>209</v>
      </c>
      <c r="B366" s="2"/>
      <c r="C366" s="69" t="s">
        <v>208</v>
      </c>
      <c r="D366" s="2"/>
      <c r="E366" s="2"/>
      <c r="F366" s="41">
        <f t="shared" si="107"/>
        <v>0</v>
      </c>
      <c r="G366" s="41">
        <f t="shared" si="98"/>
        <v>0</v>
      </c>
      <c r="H366" s="4" t="e">
        <f t="shared" si="99"/>
        <v>#N/A</v>
      </c>
      <c r="I366" s="63" t="e">
        <f>VLOOKUP(ROUNDDOWN($B366,0),Games!B$5:E$41,2,0)</f>
        <v>#N/A</v>
      </c>
      <c r="J366" s="5" t="e">
        <f t="shared" si="100"/>
        <v>#N/A</v>
      </c>
      <c r="K366" s="5" t="e">
        <f t="shared" si="101"/>
        <v>#N/A</v>
      </c>
      <c r="L366" s="55" t="e">
        <f t="shared" si="102"/>
        <v>#N/A</v>
      </c>
      <c r="M366" s="9">
        <f t="shared" si="108"/>
        <v>0</v>
      </c>
      <c r="N366" s="9">
        <v>0</v>
      </c>
      <c r="O366" s="9">
        <v>0</v>
      </c>
      <c r="P366" s="9">
        <v>1</v>
      </c>
      <c r="Q366" s="5" t="e">
        <f t="shared" si="109"/>
        <v>#N/A</v>
      </c>
      <c r="R366" s="5">
        <f t="shared" si="103"/>
        <v>0</v>
      </c>
      <c r="S366" s="9">
        <v>79</v>
      </c>
      <c r="T366" s="5" t="e">
        <f t="shared" si="106"/>
        <v>#N/A</v>
      </c>
      <c r="U366" s="5">
        <f t="shared" si="104"/>
        <v>0</v>
      </c>
    </row>
    <row r="367" spans="1:21" x14ac:dyDescent="0.25">
      <c r="A367" s="12" t="s">
        <v>209</v>
      </c>
      <c r="B367" s="2"/>
      <c r="C367" s="8"/>
      <c r="D367" s="2"/>
      <c r="E367" s="2"/>
      <c r="F367" s="41">
        <f t="shared" si="107"/>
        <v>0</v>
      </c>
      <c r="G367" s="41">
        <f t="shared" si="98"/>
        <v>0</v>
      </c>
      <c r="H367" s="4" t="e">
        <f t="shared" si="99"/>
        <v>#N/A</v>
      </c>
      <c r="I367" s="63" t="e">
        <f>VLOOKUP(ROUNDDOWN($B367,0),Games!B$5:E$41,2,0)</f>
        <v>#N/A</v>
      </c>
      <c r="J367" s="5" t="e">
        <f t="shared" si="100"/>
        <v>#N/A</v>
      </c>
      <c r="K367" s="5" t="e">
        <f t="shared" si="101"/>
        <v>#N/A</v>
      </c>
      <c r="L367" s="55" t="e">
        <f t="shared" si="102"/>
        <v>#N/A</v>
      </c>
      <c r="M367" s="9">
        <f t="shared" si="108"/>
        <v>0</v>
      </c>
      <c r="N367" s="9" t="e">
        <f t="shared" ref="N367:N379" si="110">VLOOKUP(VLOOKUP($B367,played,3,0),points,2+$D367,0)</f>
        <v>#N/A</v>
      </c>
      <c r="O367" s="9">
        <v>10</v>
      </c>
      <c r="P367" s="9">
        <v>1</v>
      </c>
      <c r="Q367" s="5" t="e">
        <f t="shared" si="109"/>
        <v>#N/A</v>
      </c>
      <c r="R367" s="5">
        <f t="shared" si="103"/>
        <v>0</v>
      </c>
      <c r="S367" s="9">
        <v>1</v>
      </c>
      <c r="T367" s="5" t="e">
        <f t="shared" si="106"/>
        <v>#N/A</v>
      </c>
      <c r="U367" s="5">
        <f t="shared" si="104"/>
        <v>0</v>
      </c>
    </row>
    <row r="368" spans="1:21" x14ac:dyDescent="0.25">
      <c r="A368" s="12" t="s">
        <v>209</v>
      </c>
      <c r="B368" s="2"/>
      <c r="C368" s="8"/>
      <c r="D368" s="2"/>
      <c r="E368" s="12"/>
      <c r="F368" s="41">
        <f t="shared" si="107"/>
        <v>0</v>
      </c>
      <c r="G368" s="41">
        <f t="shared" si="98"/>
        <v>0</v>
      </c>
      <c r="H368" s="4" t="e">
        <f t="shared" si="99"/>
        <v>#N/A</v>
      </c>
      <c r="I368" s="63" t="e">
        <f>VLOOKUP(ROUNDDOWN($B368,0),Games!B$5:E$41,2,0)</f>
        <v>#N/A</v>
      </c>
      <c r="J368" s="5" t="e">
        <f t="shared" si="100"/>
        <v>#N/A</v>
      </c>
      <c r="K368" s="5" t="e">
        <f t="shared" si="101"/>
        <v>#N/A</v>
      </c>
      <c r="L368" s="55" t="e">
        <f t="shared" si="102"/>
        <v>#N/A</v>
      </c>
      <c r="M368" s="9">
        <f t="shared" si="108"/>
        <v>0</v>
      </c>
      <c r="N368" s="9" t="e">
        <f t="shared" si="110"/>
        <v>#N/A</v>
      </c>
      <c r="O368" s="9">
        <v>4</v>
      </c>
      <c r="P368" s="9">
        <v>1</v>
      </c>
      <c r="Q368" s="5" t="e">
        <f t="shared" si="109"/>
        <v>#N/A</v>
      </c>
      <c r="R368" s="5">
        <f t="shared" si="103"/>
        <v>0</v>
      </c>
      <c r="S368" s="9">
        <v>1</v>
      </c>
      <c r="T368" s="5" t="e">
        <f t="shared" si="106"/>
        <v>#N/A</v>
      </c>
      <c r="U368" s="5">
        <f t="shared" si="104"/>
        <v>0</v>
      </c>
    </row>
    <row r="369" spans="1:21" x14ac:dyDescent="0.25">
      <c r="A369" s="12" t="s">
        <v>209</v>
      </c>
      <c r="B369" s="2"/>
      <c r="C369" s="8"/>
      <c r="D369" s="2"/>
      <c r="E369" s="2"/>
      <c r="F369" s="41">
        <f t="shared" si="107"/>
        <v>0</v>
      </c>
      <c r="G369" s="41">
        <f t="shared" si="98"/>
        <v>0</v>
      </c>
      <c r="H369" s="4" t="e">
        <f t="shared" si="99"/>
        <v>#N/A</v>
      </c>
      <c r="I369" s="63" t="e">
        <f>VLOOKUP(ROUNDDOWN($B369,0),Games!B$5:E$41,2,0)</f>
        <v>#N/A</v>
      </c>
      <c r="J369" s="5" t="e">
        <f t="shared" si="100"/>
        <v>#N/A</v>
      </c>
      <c r="K369" s="5" t="e">
        <f t="shared" si="101"/>
        <v>#N/A</v>
      </c>
      <c r="L369" s="55" t="e">
        <f t="shared" si="102"/>
        <v>#N/A</v>
      </c>
      <c r="M369" s="9">
        <f t="shared" si="108"/>
        <v>0</v>
      </c>
      <c r="N369" s="9" t="e">
        <f t="shared" si="110"/>
        <v>#N/A</v>
      </c>
      <c r="O369" s="9">
        <v>3</v>
      </c>
      <c r="P369" s="9">
        <v>1</v>
      </c>
      <c r="Q369" s="5" t="e">
        <f t="shared" si="109"/>
        <v>#N/A</v>
      </c>
      <c r="R369" s="5">
        <f t="shared" si="103"/>
        <v>0</v>
      </c>
      <c r="S369" s="9">
        <v>1</v>
      </c>
      <c r="T369" s="5" t="e">
        <f t="shared" si="106"/>
        <v>#N/A</v>
      </c>
      <c r="U369" s="5">
        <f t="shared" si="104"/>
        <v>0</v>
      </c>
    </row>
    <row r="370" spans="1:21" x14ac:dyDescent="0.25">
      <c r="A370" s="12" t="s">
        <v>209</v>
      </c>
      <c r="B370" s="2"/>
      <c r="C370" s="8"/>
      <c r="D370" s="2"/>
      <c r="E370" s="2"/>
      <c r="F370" s="41">
        <f t="shared" si="107"/>
        <v>0</v>
      </c>
      <c r="G370" s="41">
        <f t="shared" si="98"/>
        <v>0</v>
      </c>
      <c r="H370" s="4" t="e">
        <f t="shared" si="99"/>
        <v>#N/A</v>
      </c>
      <c r="I370" s="63" t="e">
        <f>VLOOKUP(ROUNDDOWN($B370,0),Games!B$5:E$41,2,0)</f>
        <v>#N/A</v>
      </c>
      <c r="J370" s="5" t="e">
        <f t="shared" si="100"/>
        <v>#N/A</v>
      </c>
      <c r="K370" s="5" t="e">
        <f t="shared" si="101"/>
        <v>#N/A</v>
      </c>
      <c r="L370" s="55" t="e">
        <f t="shared" si="102"/>
        <v>#N/A</v>
      </c>
      <c r="M370" s="9">
        <f t="shared" si="108"/>
        <v>0</v>
      </c>
      <c r="N370" s="9" t="e">
        <f t="shared" si="110"/>
        <v>#N/A</v>
      </c>
      <c r="O370" s="9">
        <v>3</v>
      </c>
      <c r="P370" s="9">
        <v>1</v>
      </c>
      <c r="Q370" s="5" t="e">
        <f t="shared" si="109"/>
        <v>#N/A</v>
      </c>
      <c r="R370" s="5">
        <f t="shared" si="103"/>
        <v>0</v>
      </c>
      <c r="S370" s="9">
        <v>1</v>
      </c>
      <c r="T370" s="5" t="e">
        <f t="shared" si="106"/>
        <v>#N/A</v>
      </c>
      <c r="U370" s="5">
        <f t="shared" si="104"/>
        <v>0</v>
      </c>
    </row>
    <row r="371" spans="1:21" x14ac:dyDescent="0.25">
      <c r="A371" s="12" t="s">
        <v>209</v>
      </c>
      <c r="B371" s="2"/>
      <c r="C371" s="8"/>
      <c r="D371" s="2"/>
      <c r="E371" s="2"/>
      <c r="F371" s="41">
        <f t="shared" si="107"/>
        <v>0</v>
      </c>
      <c r="G371" s="41">
        <f t="shared" si="98"/>
        <v>0</v>
      </c>
      <c r="H371" s="4" t="e">
        <f t="shared" si="99"/>
        <v>#N/A</v>
      </c>
      <c r="I371" s="63" t="e">
        <f>VLOOKUP(ROUNDDOWN($B371,0),Games!B$5:E$41,2,0)</f>
        <v>#N/A</v>
      </c>
      <c r="J371" s="5" t="e">
        <f t="shared" si="100"/>
        <v>#N/A</v>
      </c>
      <c r="K371" s="5" t="e">
        <f t="shared" si="101"/>
        <v>#N/A</v>
      </c>
      <c r="L371" s="55" t="e">
        <f t="shared" si="102"/>
        <v>#N/A</v>
      </c>
      <c r="M371" s="9">
        <f t="shared" si="108"/>
        <v>0</v>
      </c>
      <c r="N371" s="9" t="e">
        <f t="shared" si="110"/>
        <v>#N/A</v>
      </c>
      <c r="O371" s="9">
        <v>10</v>
      </c>
      <c r="P371" s="9">
        <v>1</v>
      </c>
      <c r="Q371" s="5" t="e">
        <f>IF(#REF!="Day",1,IF((C371+INT(B371)/100)=(#REF!+INT(#REF!)/100),0,1))</f>
        <v>#REF!</v>
      </c>
      <c r="R371" s="5">
        <f t="shared" si="103"/>
        <v>0</v>
      </c>
      <c r="S371" s="9">
        <v>1</v>
      </c>
      <c r="T371" s="5" t="e">
        <f>IF(K367="Day",1,IF((C371+K371/10)=(C367+K367/10),0,1))</f>
        <v>#N/A</v>
      </c>
      <c r="U371" s="5">
        <f t="shared" si="104"/>
        <v>0</v>
      </c>
    </row>
    <row r="372" spans="1:21" x14ac:dyDescent="0.25">
      <c r="A372" s="12" t="s">
        <v>209</v>
      </c>
      <c r="B372" s="2"/>
      <c r="C372" s="8"/>
      <c r="D372" s="2"/>
      <c r="E372" s="2"/>
      <c r="F372" s="41">
        <f t="shared" si="107"/>
        <v>0</v>
      </c>
      <c r="G372" s="41">
        <f t="shared" si="98"/>
        <v>0</v>
      </c>
      <c r="H372" s="4" t="e">
        <f t="shared" si="99"/>
        <v>#N/A</v>
      </c>
      <c r="I372" s="63" t="e">
        <f>VLOOKUP(ROUNDDOWN($B372,0),Games!B$5:E$41,2,0)</f>
        <v>#N/A</v>
      </c>
      <c r="J372" s="5" t="e">
        <f t="shared" si="100"/>
        <v>#N/A</v>
      </c>
      <c r="K372" s="5" t="e">
        <f t="shared" si="101"/>
        <v>#N/A</v>
      </c>
      <c r="L372" s="55" t="e">
        <f t="shared" si="102"/>
        <v>#N/A</v>
      </c>
      <c r="M372" s="9">
        <f t="shared" si="108"/>
        <v>0</v>
      </c>
      <c r="N372" s="9" t="e">
        <f t="shared" si="110"/>
        <v>#N/A</v>
      </c>
      <c r="O372" s="9">
        <v>3</v>
      </c>
      <c r="P372" s="9">
        <v>1</v>
      </c>
      <c r="Q372" s="5" t="e">
        <f t="shared" ref="Q372:Q401" si="111">IF(K371="Day",1,IF((C372+INT(B372)/100)=(C371+INT(B371)/100),0,1))</f>
        <v>#N/A</v>
      </c>
      <c r="R372" s="5">
        <f t="shared" si="103"/>
        <v>0</v>
      </c>
      <c r="S372" s="9">
        <v>1</v>
      </c>
      <c r="T372" s="5" t="e">
        <f t="shared" ref="T372:T401" si="112">IF(K367="Day",1,IF((C372+K372/10)=(C367+K367/10),0,1))</f>
        <v>#N/A</v>
      </c>
      <c r="U372" s="5">
        <f t="shared" si="104"/>
        <v>0</v>
      </c>
    </row>
    <row r="373" spans="1:21" x14ac:dyDescent="0.25">
      <c r="A373" s="12" t="s">
        <v>209</v>
      </c>
      <c r="B373" s="2"/>
      <c r="C373" s="8"/>
      <c r="D373" s="2"/>
      <c r="E373" s="2"/>
      <c r="F373" s="41">
        <f t="shared" si="107"/>
        <v>0</v>
      </c>
      <c r="G373" s="41">
        <f t="shared" si="98"/>
        <v>0</v>
      </c>
      <c r="H373" s="4" t="e">
        <f t="shared" si="99"/>
        <v>#N/A</v>
      </c>
      <c r="I373" s="63" t="e">
        <f>VLOOKUP(ROUNDDOWN($B373,0),Games!B$5:E$41,2,0)</f>
        <v>#N/A</v>
      </c>
      <c r="J373" s="5" t="e">
        <f t="shared" si="100"/>
        <v>#N/A</v>
      </c>
      <c r="K373" s="5" t="e">
        <f t="shared" si="101"/>
        <v>#N/A</v>
      </c>
      <c r="L373" s="55" t="e">
        <f t="shared" si="102"/>
        <v>#N/A</v>
      </c>
      <c r="M373" s="9">
        <f t="shared" si="108"/>
        <v>0</v>
      </c>
      <c r="N373" s="9" t="e">
        <f t="shared" si="110"/>
        <v>#N/A</v>
      </c>
      <c r="O373" s="9">
        <v>1</v>
      </c>
      <c r="P373" s="9">
        <v>1</v>
      </c>
      <c r="Q373" s="5" t="e">
        <f t="shared" si="111"/>
        <v>#N/A</v>
      </c>
      <c r="R373" s="5">
        <f t="shared" si="103"/>
        <v>0</v>
      </c>
      <c r="S373" s="9">
        <v>1</v>
      </c>
      <c r="T373" s="5" t="e">
        <f t="shared" si="112"/>
        <v>#N/A</v>
      </c>
      <c r="U373" s="5">
        <f t="shared" si="104"/>
        <v>0</v>
      </c>
    </row>
    <row r="374" spans="1:21" x14ac:dyDescent="0.25">
      <c r="A374" s="12" t="s">
        <v>209</v>
      </c>
      <c r="B374" s="2"/>
      <c r="C374" s="8"/>
      <c r="D374" s="2"/>
      <c r="E374" s="12"/>
      <c r="F374" s="41">
        <f t="shared" si="107"/>
        <v>0</v>
      </c>
      <c r="G374" s="41">
        <f t="shared" si="98"/>
        <v>0</v>
      </c>
      <c r="H374" s="4" t="e">
        <f t="shared" si="99"/>
        <v>#N/A</v>
      </c>
      <c r="I374" s="63" t="e">
        <f>VLOOKUP(ROUNDDOWN($B374,0),Games!B$5:E$41,2,0)</f>
        <v>#N/A</v>
      </c>
      <c r="J374" s="5" t="e">
        <f t="shared" si="100"/>
        <v>#N/A</v>
      </c>
      <c r="K374" s="5" t="e">
        <f t="shared" si="101"/>
        <v>#N/A</v>
      </c>
      <c r="L374" s="55" t="e">
        <f t="shared" si="102"/>
        <v>#N/A</v>
      </c>
      <c r="M374" s="9">
        <f t="shared" si="108"/>
        <v>0</v>
      </c>
      <c r="N374" s="9" t="e">
        <f t="shared" si="110"/>
        <v>#N/A</v>
      </c>
      <c r="O374" s="9">
        <v>3</v>
      </c>
      <c r="P374" s="9">
        <v>1</v>
      </c>
      <c r="Q374" s="5" t="e">
        <f t="shared" si="111"/>
        <v>#N/A</v>
      </c>
      <c r="R374" s="5">
        <f t="shared" si="103"/>
        <v>0</v>
      </c>
      <c r="S374" s="9">
        <v>1</v>
      </c>
      <c r="T374" s="5" t="e">
        <f t="shared" si="112"/>
        <v>#N/A</v>
      </c>
      <c r="U374" s="5">
        <f t="shared" si="104"/>
        <v>0</v>
      </c>
    </row>
    <row r="375" spans="1:21" x14ac:dyDescent="0.25">
      <c r="A375" s="12" t="s">
        <v>209</v>
      </c>
      <c r="B375" s="2"/>
      <c r="C375" s="8"/>
      <c r="D375" s="2"/>
      <c r="E375" s="2"/>
      <c r="F375" s="41">
        <f t="shared" si="107"/>
        <v>0</v>
      </c>
      <c r="G375" s="41">
        <f t="shared" si="98"/>
        <v>0</v>
      </c>
      <c r="H375" s="4" t="e">
        <f t="shared" si="99"/>
        <v>#N/A</v>
      </c>
      <c r="I375" s="63" t="e">
        <f>VLOOKUP(ROUNDDOWN($B375,0),Games!B$5:E$41,2,0)</f>
        <v>#N/A</v>
      </c>
      <c r="J375" s="5" t="e">
        <f t="shared" si="100"/>
        <v>#N/A</v>
      </c>
      <c r="K375" s="5" t="e">
        <f t="shared" si="101"/>
        <v>#N/A</v>
      </c>
      <c r="L375" s="55" t="e">
        <f t="shared" si="102"/>
        <v>#N/A</v>
      </c>
      <c r="M375" s="9">
        <f t="shared" si="108"/>
        <v>0</v>
      </c>
      <c r="N375" s="9" t="e">
        <f t="shared" si="110"/>
        <v>#N/A</v>
      </c>
      <c r="O375" s="9">
        <v>1</v>
      </c>
      <c r="P375" s="9">
        <v>1</v>
      </c>
      <c r="Q375" s="5" t="e">
        <f t="shared" si="111"/>
        <v>#N/A</v>
      </c>
      <c r="R375" s="5">
        <f t="shared" si="103"/>
        <v>0</v>
      </c>
      <c r="S375" s="9">
        <v>0</v>
      </c>
      <c r="T375" s="5" t="e">
        <f t="shared" si="112"/>
        <v>#N/A</v>
      </c>
      <c r="U375" s="5">
        <f t="shared" si="104"/>
        <v>0</v>
      </c>
    </row>
    <row r="376" spans="1:21" x14ac:dyDescent="0.25">
      <c r="A376" s="12" t="s">
        <v>209</v>
      </c>
      <c r="B376" s="2"/>
      <c r="C376" s="8"/>
      <c r="D376" s="2"/>
      <c r="E376" s="2"/>
      <c r="F376" s="41">
        <f t="shared" si="107"/>
        <v>0</v>
      </c>
      <c r="G376" s="41">
        <f t="shared" si="98"/>
        <v>0</v>
      </c>
      <c r="H376" s="4" t="e">
        <f t="shared" si="99"/>
        <v>#N/A</v>
      </c>
      <c r="I376" s="63" t="e">
        <f>VLOOKUP(ROUNDDOWN($B376,0),Games!B$5:E$41,2,0)</f>
        <v>#N/A</v>
      </c>
      <c r="J376" s="5" t="e">
        <f t="shared" si="100"/>
        <v>#N/A</v>
      </c>
      <c r="K376" s="5" t="e">
        <f t="shared" si="101"/>
        <v>#N/A</v>
      </c>
      <c r="L376" s="55" t="e">
        <f t="shared" si="102"/>
        <v>#N/A</v>
      </c>
      <c r="M376" s="9">
        <f t="shared" si="108"/>
        <v>0</v>
      </c>
      <c r="N376" s="9" t="e">
        <f t="shared" si="110"/>
        <v>#N/A</v>
      </c>
      <c r="O376" s="9">
        <v>1</v>
      </c>
      <c r="P376" s="9">
        <v>1</v>
      </c>
      <c r="Q376" s="5" t="e">
        <f t="shared" si="111"/>
        <v>#N/A</v>
      </c>
      <c r="R376" s="5">
        <f t="shared" si="103"/>
        <v>0</v>
      </c>
      <c r="S376" s="9">
        <v>1</v>
      </c>
      <c r="T376" s="5" t="e">
        <f t="shared" si="112"/>
        <v>#N/A</v>
      </c>
      <c r="U376" s="5">
        <f t="shared" si="104"/>
        <v>0</v>
      </c>
    </row>
    <row r="377" spans="1:21" x14ac:dyDescent="0.25">
      <c r="A377" s="12" t="s">
        <v>209</v>
      </c>
      <c r="B377" s="2"/>
      <c r="C377" s="8"/>
      <c r="D377" s="2"/>
      <c r="E377" s="12"/>
      <c r="F377" s="41">
        <f t="shared" si="107"/>
        <v>0</v>
      </c>
      <c r="G377" s="41">
        <f t="shared" si="98"/>
        <v>0</v>
      </c>
      <c r="H377" s="4" t="e">
        <f t="shared" si="99"/>
        <v>#N/A</v>
      </c>
      <c r="I377" s="63" t="e">
        <f>VLOOKUP(ROUNDDOWN($B377,0),Games!B$5:E$41,2,0)</f>
        <v>#N/A</v>
      </c>
      <c r="J377" s="5" t="e">
        <f t="shared" si="100"/>
        <v>#N/A</v>
      </c>
      <c r="K377" s="5" t="e">
        <f t="shared" si="101"/>
        <v>#N/A</v>
      </c>
      <c r="L377" s="55" t="e">
        <f t="shared" si="102"/>
        <v>#N/A</v>
      </c>
      <c r="M377" s="9">
        <f t="shared" si="108"/>
        <v>0</v>
      </c>
      <c r="N377" s="9" t="e">
        <f t="shared" si="110"/>
        <v>#N/A</v>
      </c>
      <c r="O377" s="9">
        <v>6</v>
      </c>
      <c r="P377" s="9">
        <v>1</v>
      </c>
      <c r="Q377" s="5" t="e">
        <f t="shared" si="111"/>
        <v>#N/A</v>
      </c>
      <c r="R377" s="5">
        <f t="shared" si="103"/>
        <v>0</v>
      </c>
      <c r="S377" s="9">
        <v>1</v>
      </c>
      <c r="T377" s="5" t="e">
        <f t="shared" si="112"/>
        <v>#N/A</v>
      </c>
      <c r="U377" s="5">
        <f t="shared" si="104"/>
        <v>0</v>
      </c>
    </row>
    <row r="378" spans="1:21" x14ac:dyDescent="0.25">
      <c r="A378" s="12" t="s">
        <v>209</v>
      </c>
      <c r="B378" s="2"/>
      <c r="C378" s="8"/>
      <c r="D378" s="2"/>
      <c r="E378" s="2"/>
      <c r="F378" s="41">
        <f t="shared" si="107"/>
        <v>0</v>
      </c>
      <c r="G378" s="41">
        <f t="shared" si="98"/>
        <v>0</v>
      </c>
      <c r="H378" s="4" t="e">
        <f t="shared" si="99"/>
        <v>#N/A</v>
      </c>
      <c r="I378" s="63" t="e">
        <f>VLOOKUP(ROUNDDOWN($B378,0),Games!B$5:E$41,2,0)</f>
        <v>#N/A</v>
      </c>
      <c r="J378" s="5" t="e">
        <f t="shared" si="100"/>
        <v>#N/A</v>
      </c>
      <c r="K378" s="5" t="e">
        <f t="shared" si="101"/>
        <v>#N/A</v>
      </c>
      <c r="L378" s="55" t="e">
        <f t="shared" si="102"/>
        <v>#N/A</v>
      </c>
      <c r="M378" s="9">
        <f t="shared" si="108"/>
        <v>0</v>
      </c>
      <c r="N378" s="9" t="e">
        <f t="shared" si="110"/>
        <v>#N/A</v>
      </c>
      <c r="O378" s="9">
        <v>1</v>
      </c>
      <c r="P378" s="9">
        <v>1</v>
      </c>
      <c r="Q378" s="5" t="e">
        <f t="shared" si="111"/>
        <v>#N/A</v>
      </c>
      <c r="R378" s="5">
        <f t="shared" si="103"/>
        <v>0</v>
      </c>
      <c r="S378" s="9">
        <v>1</v>
      </c>
      <c r="T378" s="5" t="e">
        <f t="shared" si="112"/>
        <v>#N/A</v>
      </c>
      <c r="U378" s="5">
        <f t="shared" si="104"/>
        <v>0</v>
      </c>
    </row>
    <row r="379" spans="1:21" x14ac:dyDescent="0.25">
      <c r="A379" s="12" t="s">
        <v>209</v>
      </c>
      <c r="B379" s="2"/>
      <c r="C379" s="8"/>
      <c r="D379" s="2"/>
      <c r="E379" s="2"/>
      <c r="F379" s="41">
        <f t="shared" si="107"/>
        <v>0</v>
      </c>
      <c r="G379" s="41">
        <f t="shared" si="98"/>
        <v>0</v>
      </c>
      <c r="H379" s="4" t="e">
        <f t="shared" si="99"/>
        <v>#N/A</v>
      </c>
      <c r="I379" s="63" t="e">
        <f>VLOOKUP(ROUNDDOWN($B379,0),Games!B$5:E$41,2,0)</f>
        <v>#N/A</v>
      </c>
      <c r="J379" s="5" t="e">
        <f t="shared" si="100"/>
        <v>#N/A</v>
      </c>
      <c r="K379" s="5" t="e">
        <f t="shared" si="101"/>
        <v>#N/A</v>
      </c>
      <c r="L379" s="55" t="e">
        <f t="shared" si="102"/>
        <v>#N/A</v>
      </c>
      <c r="M379" s="9">
        <f t="shared" si="108"/>
        <v>0</v>
      </c>
      <c r="N379" s="9" t="e">
        <f t="shared" si="110"/>
        <v>#N/A</v>
      </c>
      <c r="O379" s="9">
        <v>1</v>
      </c>
      <c r="P379" s="9">
        <v>1</v>
      </c>
      <c r="Q379" s="5" t="e">
        <f t="shared" si="111"/>
        <v>#N/A</v>
      </c>
      <c r="R379" s="5">
        <f t="shared" si="103"/>
        <v>0</v>
      </c>
      <c r="S379" s="9">
        <v>1</v>
      </c>
      <c r="T379" s="5" t="e">
        <f t="shared" si="112"/>
        <v>#N/A</v>
      </c>
      <c r="U379" s="5">
        <f t="shared" si="104"/>
        <v>0</v>
      </c>
    </row>
    <row r="380" spans="1:21" x14ac:dyDescent="0.25">
      <c r="A380" s="12" t="s">
        <v>209</v>
      </c>
      <c r="B380" s="2"/>
      <c r="C380" s="8"/>
      <c r="D380" s="2"/>
      <c r="E380" s="2"/>
      <c r="F380" s="41">
        <f t="shared" si="107"/>
        <v>0</v>
      </c>
      <c r="G380" s="41">
        <f t="shared" si="98"/>
        <v>0</v>
      </c>
      <c r="H380" s="4" t="e">
        <f t="shared" si="99"/>
        <v>#N/A</v>
      </c>
      <c r="I380" s="63" t="e">
        <f>VLOOKUP(ROUNDDOWN($B380,0),Games!B$5:E$41,2,0)</f>
        <v>#N/A</v>
      </c>
      <c r="J380" s="5" t="e">
        <f t="shared" si="100"/>
        <v>#N/A</v>
      </c>
      <c r="K380" s="5" t="e">
        <f t="shared" si="101"/>
        <v>#N/A</v>
      </c>
      <c r="L380" s="55" t="e">
        <f t="shared" si="102"/>
        <v>#N/A</v>
      </c>
      <c r="M380" s="9">
        <f t="shared" si="108"/>
        <v>0</v>
      </c>
      <c r="N380" s="9" t="e">
        <f>VLOOKUP(VLOOKUP($B380,played,3,0),points,2+E380,0)</f>
        <v>#N/A</v>
      </c>
      <c r="O380" s="9">
        <v>10</v>
      </c>
      <c r="P380" s="9">
        <v>1</v>
      </c>
      <c r="Q380" s="5" t="e">
        <f t="shared" si="111"/>
        <v>#N/A</v>
      </c>
      <c r="R380" s="5">
        <f t="shared" si="103"/>
        <v>0</v>
      </c>
      <c r="S380" s="9">
        <v>1</v>
      </c>
      <c r="T380" s="5" t="e">
        <f t="shared" si="112"/>
        <v>#N/A</v>
      </c>
      <c r="U380" s="5">
        <f t="shared" si="104"/>
        <v>0</v>
      </c>
    </row>
    <row r="381" spans="1:21" x14ac:dyDescent="0.25">
      <c r="A381" s="12" t="s">
        <v>209</v>
      </c>
      <c r="B381" s="2"/>
      <c r="C381" s="8"/>
      <c r="D381" s="2"/>
      <c r="E381" s="2"/>
      <c r="F381" s="41">
        <f t="shared" si="107"/>
        <v>0</v>
      </c>
      <c r="G381" s="41">
        <f t="shared" si="98"/>
        <v>0</v>
      </c>
      <c r="H381" s="4" t="e">
        <f t="shared" si="99"/>
        <v>#N/A</v>
      </c>
      <c r="I381" s="63" t="e">
        <f>VLOOKUP(ROUNDDOWN($B381,0),Games!B$5:E$41,2,0)</f>
        <v>#N/A</v>
      </c>
      <c r="J381" s="5" t="e">
        <f t="shared" si="100"/>
        <v>#N/A</v>
      </c>
      <c r="K381" s="5" t="e">
        <f t="shared" si="101"/>
        <v>#N/A</v>
      </c>
      <c r="L381" s="55" t="e">
        <f t="shared" si="102"/>
        <v>#N/A</v>
      </c>
      <c r="M381" s="9">
        <f t="shared" si="108"/>
        <v>0</v>
      </c>
      <c r="N381" s="9" t="e">
        <f>VLOOKUP(VLOOKUP($B381,played,3,0),points,2+$D381,0)</f>
        <v>#N/A</v>
      </c>
      <c r="O381" s="9">
        <v>10</v>
      </c>
      <c r="P381" s="9">
        <v>1</v>
      </c>
      <c r="Q381" s="5" t="e">
        <f t="shared" si="111"/>
        <v>#N/A</v>
      </c>
      <c r="R381" s="5">
        <f t="shared" si="103"/>
        <v>0</v>
      </c>
      <c r="S381" s="9">
        <v>1</v>
      </c>
      <c r="T381" s="5" t="e">
        <f t="shared" si="112"/>
        <v>#N/A</v>
      </c>
      <c r="U381" s="5">
        <f t="shared" si="104"/>
        <v>0</v>
      </c>
    </row>
    <row r="382" spans="1:21" x14ac:dyDescent="0.25">
      <c r="A382" s="12" t="s">
        <v>209</v>
      </c>
      <c r="B382" s="2"/>
      <c r="C382" s="8"/>
      <c r="D382" s="2"/>
      <c r="E382" s="2"/>
      <c r="F382" s="41">
        <f t="shared" si="107"/>
        <v>0</v>
      </c>
      <c r="G382" s="41">
        <f t="shared" si="98"/>
        <v>0</v>
      </c>
      <c r="H382" s="4" t="e">
        <f t="shared" si="99"/>
        <v>#N/A</v>
      </c>
      <c r="I382" s="63" t="e">
        <f>VLOOKUP(ROUNDDOWN($B382,0),Games!B$5:E$41,2,0)</f>
        <v>#N/A</v>
      </c>
      <c r="J382" s="5" t="e">
        <f t="shared" si="100"/>
        <v>#N/A</v>
      </c>
      <c r="K382" s="5" t="e">
        <f t="shared" si="101"/>
        <v>#N/A</v>
      </c>
      <c r="L382" s="55" t="e">
        <f t="shared" si="102"/>
        <v>#N/A</v>
      </c>
      <c r="M382" s="9">
        <f t="shared" si="108"/>
        <v>0</v>
      </c>
      <c r="N382" s="9" t="e">
        <f>VLOOKUP(VLOOKUP($B382,played,3,0),points,2+$D382,0)</f>
        <v>#N/A</v>
      </c>
      <c r="O382" s="9">
        <v>1</v>
      </c>
      <c r="P382" s="9">
        <v>1</v>
      </c>
      <c r="Q382" s="5" t="e">
        <f t="shared" si="111"/>
        <v>#N/A</v>
      </c>
      <c r="R382" s="5">
        <f t="shared" si="103"/>
        <v>0</v>
      </c>
      <c r="S382" s="9">
        <v>1</v>
      </c>
      <c r="T382" s="5" t="e">
        <f t="shared" si="112"/>
        <v>#N/A</v>
      </c>
      <c r="U382" s="5">
        <f t="shared" si="104"/>
        <v>0</v>
      </c>
    </row>
    <row r="383" spans="1:21" x14ac:dyDescent="0.25">
      <c r="A383" s="12" t="s">
        <v>209</v>
      </c>
      <c r="B383" s="2"/>
      <c r="C383" s="8"/>
      <c r="D383" s="2"/>
      <c r="E383" s="2"/>
      <c r="F383" s="41">
        <f t="shared" si="107"/>
        <v>0</v>
      </c>
      <c r="G383" s="41">
        <f t="shared" si="98"/>
        <v>0</v>
      </c>
      <c r="H383" s="4" t="e">
        <f t="shared" si="99"/>
        <v>#N/A</v>
      </c>
      <c r="I383" s="63" t="e">
        <f>VLOOKUP(ROUNDDOWN($B383,0),Games!B$5:E$41,2,0)</f>
        <v>#N/A</v>
      </c>
      <c r="J383" s="5" t="e">
        <f t="shared" si="100"/>
        <v>#N/A</v>
      </c>
      <c r="K383" s="5" t="e">
        <f t="shared" si="101"/>
        <v>#N/A</v>
      </c>
      <c r="L383" s="55" t="e">
        <f t="shared" si="102"/>
        <v>#N/A</v>
      </c>
      <c r="M383" s="9">
        <f t="shared" si="108"/>
        <v>0</v>
      </c>
      <c r="N383" s="9" t="e">
        <f>VLOOKUP(VLOOKUP($B383,played,3,0),points,2+$D383,0)</f>
        <v>#N/A</v>
      </c>
      <c r="O383" s="9">
        <v>1</v>
      </c>
      <c r="P383" s="9">
        <v>1</v>
      </c>
      <c r="Q383" s="5" t="e">
        <f t="shared" si="111"/>
        <v>#N/A</v>
      </c>
      <c r="R383" s="5">
        <f t="shared" si="103"/>
        <v>0</v>
      </c>
      <c r="S383" s="9">
        <v>1</v>
      </c>
      <c r="T383" s="5" t="e">
        <f t="shared" si="112"/>
        <v>#N/A</v>
      </c>
      <c r="U383" s="5">
        <f t="shared" si="104"/>
        <v>0</v>
      </c>
    </row>
    <row r="384" spans="1:21" x14ac:dyDescent="0.25">
      <c r="A384" s="12" t="s">
        <v>209</v>
      </c>
      <c r="B384" s="2"/>
      <c r="C384" s="8"/>
      <c r="D384" s="2"/>
      <c r="E384" s="2"/>
      <c r="F384" s="41">
        <f t="shared" si="107"/>
        <v>0</v>
      </c>
      <c r="G384" s="41">
        <f t="shared" si="98"/>
        <v>0</v>
      </c>
      <c r="H384" s="4" t="e">
        <f t="shared" si="99"/>
        <v>#N/A</v>
      </c>
      <c r="I384" s="63" t="e">
        <f>VLOOKUP(ROUNDDOWN($B384,0),Games!B$5:E$41,2,0)</f>
        <v>#N/A</v>
      </c>
      <c r="J384" s="5" t="e">
        <f t="shared" si="100"/>
        <v>#N/A</v>
      </c>
      <c r="K384" s="5" t="e">
        <f t="shared" si="101"/>
        <v>#N/A</v>
      </c>
      <c r="L384" s="55" t="e">
        <f t="shared" si="102"/>
        <v>#N/A</v>
      </c>
      <c r="M384" s="9">
        <f t="shared" si="108"/>
        <v>0</v>
      </c>
      <c r="N384" s="9" t="e">
        <f>VLOOKUP(VLOOKUP($B384,played,3,0),points,2+$D384,0)</f>
        <v>#N/A</v>
      </c>
      <c r="O384" s="9">
        <v>2</v>
      </c>
      <c r="P384" s="9">
        <v>1</v>
      </c>
      <c r="Q384" s="5" t="e">
        <f t="shared" si="111"/>
        <v>#N/A</v>
      </c>
      <c r="R384" s="5">
        <f t="shared" si="103"/>
        <v>0</v>
      </c>
      <c r="S384" s="9">
        <v>1</v>
      </c>
      <c r="T384" s="5" t="e">
        <f t="shared" si="112"/>
        <v>#N/A</v>
      </c>
      <c r="U384" s="5">
        <f t="shared" si="104"/>
        <v>0</v>
      </c>
    </row>
    <row r="385" spans="1:21" x14ac:dyDescent="0.25">
      <c r="A385" s="12" t="s">
        <v>209</v>
      </c>
      <c r="B385" s="2"/>
      <c r="C385" s="8"/>
      <c r="D385" s="2"/>
      <c r="E385" s="2"/>
      <c r="F385" s="41">
        <f t="shared" si="107"/>
        <v>0</v>
      </c>
      <c r="G385" s="41">
        <f t="shared" si="98"/>
        <v>0</v>
      </c>
      <c r="H385" s="4" t="e">
        <f t="shared" si="99"/>
        <v>#N/A</v>
      </c>
      <c r="I385" s="63" t="e">
        <f>VLOOKUP(ROUNDDOWN($B385,0),Games!B$5:E$41,2,0)</f>
        <v>#N/A</v>
      </c>
      <c r="J385" s="5" t="e">
        <f t="shared" si="100"/>
        <v>#N/A</v>
      </c>
      <c r="K385" s="5" t="e">
        <f t="shared" si="101"/>
        <v>#N/A</v>
      </c>
      <c r="L385" s="55" t="e">
        <f t="shared" si="102"/>
        <v>#N/A</v>
      </c>
      <c r="M385" s="9">
        <f t="shared" si="108"/>
        <v>0</v>
      </c>
      <c r="N385" s="9" t="e">
        <f>VLOOKUP(VLOOKUP($B385,played,3,0),points,2+E385,0)</f>
        <v>#N/A</v>
      </c>
      <c r="O385" s="9">
        <v>6</v>
      </c>
      <c r="P385" s="9">
        <v>1</v>
      </c>
      <c r="Q385" s="5" t="e">
        <f t="shared" si="111"/>
        <v>#N/A</v>
      </c>
      <c r="R385" s="5">
        <f t="shared" si="103"/>
        <v>0</v>
      </c>
      <c r="S385" s="9">
        <v>1</v>
      </c>
      <c r="T385" s="5" t="e">
        <f t="shared" si="112"/>
        <v>#N/A</v>
      </c>
      <c r="U385" s="5">
        <f t="shared" si="104"/>
        <v>0</v>
      </c>
    </row>
    <row r="386" spans="1:21" x14ac:dyDescent="0.25">
      <c r="A386" s="12" t="s">
        <v>209</v>
      </c>
      <c r="B386" s="2"/>
      <c r="C386" s="8"/>
      <c r="D386" s="2"/>
      <c r="E386" s="2"/>
      <c r="F386" s="41">
        <f t="shared" si="107"/>
        <v>0</v>
      </c>
      <c r="G386" s="41">
        <f t="shared" si="98"/>
        <v>0</v>
      </c>
      <c r="H386" s="4" t="e">
        <f t="shared" si="99"/>
        <v>#N/A</v>
      </c>
      <c r="I386" s="63" t="e">
        <f>VLOOKUP(ROUNDDOWN($B386,0),Games!B$5:E$41,2,0)</f>
        <v>#N/A</v>
      </c>
      <c r="J386" s="5" t="e">
        <f t="shared" si="100"/>
        <v>#N/A</v>
      </c>
      <c r="K386" s="5" t="e">
        <f t="shared" si="101"/>
        <v>#N/A</v>
      </c>
      <c r="L386" s="55" t="e">
        <f t="shared" si="102"/>
        <v>#N/A</v>
      </c>
      <c r="M386" s="9">
        <f t="shared" si="108"/>
        <v>0</v>
      </c>
      <c r="N386" s="9" t="e">
        <f>VLOOKUP(VLOOKUP($B386,played,3,0),points,2+$D386,0)</f>
        <v>#N/A</v>
      </c>
      <c r="O386" s="9">
        <v>6</v>
      </c>
      <c r="P386" s="9">
        <v>1</v>
      </c>
      <c r="Q386" s="5" t="e">
        <f t="shared" si="111"/>
        <v>#N/A</v>
      </c>
      <c r="R386" s="5">
        <f t="shared" si="103"/>
        <v>0</v>
      </c>
      <c r="S386" s="9">
        <v>1</v>
      </c>
      <c r="T386" s="5" t="e">
        <f t="shared" si="112"/>
        <v>#N/A</v>
      </c>
      <c r="U386" s="5">
        <f t="shared" si="104"/>
        <v>0</v>
      </c>
    </row>
    <row r="387" spans="1:21" x14ac:dyDescent="0.25">
      <c r="A387" s="12" t="s">
        <v>209</v>
      </c>
      <c r="B387" s="2"/>
      <c r="C387" s="8"/>
      <c r="D387" s="2"/>
      <c r="E387" s="2"/>
      <c r="F387" s="41">
        <f t="shared" si="107"/>
        <v>0</v>
      </c>
      <c r="G387" s="41">
        <f t="shared" si="98"/>
        <v>0</v>
      </c>
      <c r="H387" s="4" t="e">
        <f t="shared" si="99"/>
        <v>#N/A</v>
      </c>
      <c r="I387" s="63" t="e">
        <f>VLOOKUP(ROUNDDOWN($B387,0),Games!B$5:E$41,2,0)</f>
        <v>#N/A</v>
      </c>
      <c r="J387" s="5" t="e">
        <f t="shared" si="100"/>
        <v>#N/A</v>
      </c>
      <c r="K387" s="5" t="e">
        <f t="shared" si="101"/>
        <v>#N/A</v>
      </c>
      <c r="L387" s="55" t="e">
        <f t="shared" si="102"/>
        <v>#N/A</v>
      </c>
      <c r="M387" s="9">
        <f t="shared" si="108"/>
        <v>0</v>
      </c>
      <c r="N387" s="9" t="e">
        <f>VLOOKUP(VLOOKUP($B387,played,3,0),points,2+$D387,0)</f>
        <v>#N/A</v>
      </c>
      <c r="O387" s="9">
        <v>10</v>
      </c>
      <c r="P387" s="9">
        <v>1</v>
      </c>
      <c r="Q387" s="5" t="e">
        <f t="shared" si="111"/>
        <v>#N/A</v>
      </c>
      <c r="R387" s="5">
        <f t="shared" si="103"/>
        <v>0</v>
      </c>
      <c r="S387" s="9">
        <v>1</v>
      </c>
      <c r="T387" s="5" t="e">
        <f t="shared" si="112"/>
        <v>#N/A</v>
      </c>
      <c r="U387" s="5">
        <f t="shared" si="104"/>
        <v>0</v>
      </c>
    </row>
    <row r="388" spans="1:21" x14ac:dyDescent="0.25">
      <c r="A388" s="12" t="s">
        <v>209</v>
      </c>
      <c r="B388" s="2"/>
      <c r="C388" s="8"/>
      <c r="D388" s="2"/>
      <c r="E388" s="12"/>
      <c r="F388" s="41">
        <f t="shared" si="107"/>
        <v>0</v>
      </c>
      <c r="G388" s="41">
        <f t="shared" si="98"/>
        <v>0</v>
      </c>
      <c r="H388" s="4" t="e">
        <f t="shared" si="99"/>
        <v>#N/A</v>
      </c>
      <c r="I388" s="63" t="e">
        <f>VLOOKUP(ROUNDDOWN($B388,0),Games!B$5:E$41,2,0)</f>
        <v>#N/A</v>
      </c>
      <c r="J388" s="5" t="e">
        <f t="shared" si="100"/>
        <v>#N/A</v>
      </c>
      <c r="K388" s="5" t="e">
        <f t="shared" si="101"/>
        <v>#N/A</v>
      </c>
      <c r="L388" s="55" t="e">
        <f t="shared" si="102"/>
        <v>#N/A</v>
      </c>
      <c r="M388" s="9">
        <f t="shared" si="108"/>
        <v>0</v>
      </c>
      <c r="N388" s="9" t="e">
        <f>VLOOKUP(VLOOKUP($B388,played,3,0),points,2+$D388,0)</f>
        <v>#N/A</v>
      </c>
      <c r="O388" s="9">
        <v>6</v>
      </c>
      <c r="P388" s="9">
        <v>1</v>
      </c>
      <c r="Q388" s="5" t="e">
        <f t="shared" si="111"/>
        <v>#N/A</v>
      </c>
      <c r="R388" s="5">
        <f t="shared" si="103"/>
        <v>0</v>
      </c>
      <c r="S388" s="9">
        <v>1</v>
      </c>
      <c r="T388" s="5" t="e">
        <f t="shared" si="112"/>
        <v>#N/A</v>
      </c>
      <c r="U388" s="5">
        <f t="shared" si="104"/>
        <v>0</v>
      </c>
    </row>
    <row r="389" spans="1:21" x14ac:dyDescent="0.25">
      <c r="A389" s="12" t="s">
        <v>209</v>
      </c>
      <c r="B389" s="2"/>
      <c r="C389" s="8"/>
      <c r="D389" s="2"/>
      <c r="E389" s="2"/>
      <c r="F389" s="41">
        <f t="shared" si="107"/>
        <v>0</v>
      </c>
      <c r="G389" s="41">
        <f t="shared" si="98"/>
        <v>0</v>
      </c>
      <c r="H389" s="4" t="e">
        <f t="shared" si="99"/>
        <v>#N/A</v>
      </c>
      <c r="I389" s="63" t="e">
        <f>VLOOKUP(ROUNDDOWN($B389,0),Games!B$5:E$41,2,0)</f>
        <v>#N/A</v>
      </c>
      <c r="J389" s="5" t="e">
        <f t="shared" si="100"/>
        <v>#N/A</v>
      </c>
      <c r="K389" s="5" t="e">
        <f t="shared" si="101"/>
        <v>#N/A</v>
      </c>
      <c r="L389" s="55" t="e">
        <f t="shared" si="102"/>
        <v>#N/A</v>
      </c>
      <c r="M389" s="9">
        <f t="shared" si="108"/>
        <v>0</v>
      </c>
      <c r="N389" s="9" t="e">
        <f>VLOOKUP(VLOOKUP($B389,played,3,0),points,2+E389,0)</f>
        <v>#N/A</v>
      </c>
      <c r="O389" s="9">
        <v>10</v>
      </c>
      <c r="P389" s="9">
        <v>1</v>
      </c>
      <c r="Q389" s="5" t="e">
        <f t="shared" si="111"/>
        <v>#N/A</v>
      </c>
      <c r="R389" s="5">
        <f t="shared" si="103"/>
        <v>0</v>
      </c>
      <c r="S389" s="9">
        <v>1</v>
      </c>
      <c r="T389" s="5" t="e">
        <f t="shared" si="112"/>
        <v>#N/A</v>
      </c>
      <c r="U389" s="5">
        <f t="shared" si="104"/>
        <v>0</v>
      </c>
    </row>
    <row r="390" spans="1:21" x14ac:dyDescent="0.25">
      <c r="A390" s="12" t="s">
        <v>209</v>
      </c>
      <c r="B390" s="2"/>
      <c r="C390" s="8"/>
      <c r="D390" s="2"/>
      <c r="E390" s="2"/>
      <c r="F390" s="41">
        <f t="shared" si="107"/>
        <v>0</v>
      </c>
      <c r="G390" s="41">
        <f t="shared" si="98"/>
        <v>0</v>
      </c>
      <c r="H390" s="4" t="e">
        <f t="shared" si="99"/>
        <v>#N/A</v>
      </c>
      <c r="I390" s="63" t="e">
        <f>VLOOKUP(ROUNDDOWN($B390,0),Games!B$5:E$41,2,0)</f>
        <v>#N/A</v>
      </c>
      <c r="J390" s="5" t="e">
        <f t="shared" si="100"/>
        <v>#N/A</v>
      </c>
      <c r="K390" s="5" t="e">
        <f t="shared" si="101"/>
        <v>#N/A</v>
      </c>
      <c r="L390" s="55" t="e">
        <f t="shared" si="102"/>
        <v>#N/A</v>
      </c>
      <c r="M390" s="9">
        <f t="shared" si="108"/>
        <v>0</v>
      </c>
      <c r="N390" s="9" t="e">
        <f>VLOOKUP(VLOOKUP($B390,played,3,0),points,2+$D390,0)</f>
        <v>#N/A</v>
      </c>
      <c r="O390" s="9">
        <v>1</v>
      </c>
      <c r="P390" s="9">
        <v>1</v>
      </c>
      <c r="Q390" s="5" t="e">
        <f t="shared" si="111"/>
        <v>#N/A</v>
      </c>
      <c r="R390" s="5">
        <f t="shared" si="103"/>
        <v>0</v>
      </c>
      <c r="S390" s="9">
        <v>1</v>
      </c>
      <c r="T390" s="5" t="e">
        <f t="shared" si="112"/>
        <v>#N/A</v>
      </c>
      <c r="U390" s="5">
        <f t="shared" si="104"/>
        <v>0</v>
      </c>
    </row>
    <row r="391" spans="1:21" x14ac:dyDescent="0.25">
      <c r="A391" s="12" t="s">
        <v>209</v>
      </c>
      <c r="B391" s="2"/>
      <c r="C391" s="8"/>
      <c r="D391" s="2"/>
      <c r="E391" s="2"/>
      <c r="F391" s="41">
        <f t="shared" si="107"/>
        <v>0</v>
      </c>
      <c r="G391" s="41">
        <f t="shared" si="98"/>
        <v>0</v>
      </c>
      <c r="H391" s="4" t="e">
        <f t="shared" si="99"/>
        <v>#N/A</v>
      </c>
      <c r="I391" s="63" t="e">
        <f>VLOOKUP(ROUNDDOWN($B391,0),Games!B$5:E$41,2,0)</f>
        <v>#N/A</v>
      </c>
      <c r="J391" s="5" t="e">
        <f t="shared" si="100"/>
        <v>#N/A</v>
      </c>
      <c r="K391" s="5" t="e">
        <f t="shared" si="101"/>
        <v>#N/A</v>
      </c>
      <c r="L391" s="55" t="e">
        <f t="shared" si="102"/>
        <v>#N/A</v>
      </c>
      <c r="M391" s="9">
        <f t="shared" si="108"/>
        <v>0</v>
      </c>
      <c r="N391" s="9" t="e">
        <f>VLOOKUP(VLOOKUP($B391,played,3,0),points,2+$D391,0)</f>
        <v>#N/A</v>
      </c>
      <c r="O391" s="9">
        <v>2</v>
      </c>
      <c r="P391" s="9">
        <v>1</v>
      </c>
      <c r="Q391" s="5" t="e">
        <f t="shared" si="111"/>
        <v>#N/A</v>
      </c>
      <c r="R391" s="5">
        <f t="shared" si="103"/>
        <v>0</v>
      </c>
      <c r="S391" s="9">
        <v>1</v>
      </c>
      <c r="T391" s="5" t="e">
        <f t="shared" si="112"/>
        <v>#N/A</v>
      </c>
      <c r="U391" s="5">
        <f t="shared" si="104"/>
        <v>0</v>
      </c>
    </row>
    <row r="392" spans="1:21" x14ac:dyDescent="0.25">
      <c r="A392" s="12" t="s">
        <v>209</v>
      </c>
      <c r="B392" s="2"/>
      <c r="C392" s="8"/>
      <c r="D392" s="2"/>
      <c r="E392" s="2"/>
      <c r="F392" s="41">
        <f t="shared" si="107"/>
        <v>0</v>
      </c>
      <c r="G392" s="41">
        <f t="shared" si="98"/>
        <v>0</v>
      </c>
      <c r="H392" s="4" t="e">
        <f t="shared" si="99"/>
        <v>#N/A</v>
      </c>
      <c r="I392" s="63" t="e">
        <f>VLOOKUP(ROUNDDOWN($B392,0),Games!B$5:E$41,2,0)</f>
        <v>#N/A</v>
      </c>
      <c r="J392" s="5" t="e">
        <f t="shared" si="100"/>
        <v>#N/A</v>
      </c>
      <c r="K392" s="5" t="e">
        <f t="shared" si="101"/>
        <v>#N/A</v>
      </c>
      <c r="L392" s="55" t="e">
        <f t="shared" si="102"/>
        <v>#N/A</v>
      </c>
      <c r="M392" s="9">
        <f t="shared" si="108"/>
        <v>0</v>
      </c>
      <c r="N392" s="9" t="e">
        <f>VLOOKUP(VLOOKUP($B392,played,3,0),points,2+$D392,0)</f>
        <v>#N/A</v>
      </c>
      <c r="O392" s="9">
        <v>1</v>
      </c>
      <c r="P392" s="9">
        <v>1</v>
      </c>
      <c r="Q392" s="5" t="e">
        <f t="shared" si="111"/>
        <v>#N/A</v>
      </c>
      <c r="R392" s="5">
        <f t="shared" si="103"/>
        <v>0</v>
      </c>
      <c r="S392" s="9">
        <v>0</v>
      </c>
      <c r="T392" s="5" t="e">
        <f t="shared" si="112"/>
        <v>#N/A</v>
      </c>
      <c r="U392" s="5">
        <f t="shared" si="104"/>
        <v>0</v>
      </c>
    </row>
    <row r="393" spans="1:21" x14ac:dyDescent="0.25">
      <c r="A393" s="12" t="s">
        <v>209</v>
      </c>
      <c r="B393" s="2"/>
      <c r="C393" s="8"/>
      <c r="D393" s="2"/>
      <c r="E393" s="2"/>
      <c r="F393" s="41">
        <f t="shared" si="107"/>
        <v>0</v>
      </c>
      <c r="G393" s="41">
        <f t="shared" si="98"/>
        <v>0</v>
      </c>
      <c r="H393" s="4" t="e">
        <f t="shared" si="99"/>
        <v>#N/A</v>
      </c>
      <c r="I393" s="63" t="e">
        <f>VLOOKUP(ROUNDDOWN($B393,0),Games!B$5:E$41,2,0)</f>
        <v>#N/A</v>
      </c>
      <c r="J393" s="5" t="e">
        <f t="shared" si="100"/>
        <v>#N/A</v>
      </c>
      <c r="K393" s="5" t="e">
        <f t="shared" si="101"/>
        <v>#N/A</v>
      </c>
      <c r="L393" s="55" t="e">
        <f t="shared" si="102"/>
        <v>#N/A</v>
      </c>
      <c r="M393" s="9">
        <f t="shared" si="108"/>
        <v>0</v>
      </c>
      <c r="N393" s="9" t="e">
        <f>VLOOKUP(VLOOKUP($B393,played,3,0),points,2+E393,0)</f>
        <v>#N/A</v>
      </c>
      <c r="O393" s="9">
        <v>1</v>
      </c>
      <c r="P393" s="9">
        <v>1</v>
      </c>
      <c r="Q393" s="5" t="e">
        <f t="shared" si="111"/>
        <v>#N/A</v>
      </c>
      <c r="R393" s="5">
        <f t="shared" si="103"/>
        <v>0</v>
      </c>
      <c r="S393" s="9">
        <v>1</v>
      </c>
      <c r="T393" s="5" t="e">
        <f t="shared" si="112"/>
        <v>#N/A</v>
      </c>
      <c r="U393" s="5">
        <f t="shared" si="104"/>
        <v>0</v>
      </c>
    </row>
    <row r="394" spans="1:21" x14ac:dyDescent="0.25">
      <c r="A394" s="12" t="s">
        <v>209</v>
      </c>
      <c r="B394" s="2"/>
      <c r="C394" s="8"/>
      <c r="D394" s="2"/>
      <c r="E394" s="2"/>
      <c r="F394" s="41">
        <f t="shared" si="107"/>
        <v>0</v>
      </c>
      <c r="G394" s="41">
        <f t="shared" si="98"/>
        <v>0</v>
      </c>
      <c r="H394" s="4" t="e">
        <f t="shared" si="99"/>
        <v>#N/A</v>
      </c>
      <c r="I394" s="63" t="e">
        <f>VLOOKUP(ROUNDDOWN($B394,0),Games!B$5:E$41,2,0)</f>
        <v>#N/A</v>
      </c>
      <c r="J394" s="5" t="e">
        <f t="shared" si="100"/>
        <v>#N/A</v>
      </c>
      <c r="K394" s="5" t="e">
        <f t="shared" si="101"/>
        <v>#N/A</v>
      </c>
      <c r="L394" s="55" t="e">
        <f t="shared" si="102"/>
        <v>#N/A</v>
      </c>
      <c r="M394" s="9">
        <f t="shared" si="108"/>
        <v>0</v>
      </c>
      <c r="N394" s="9" t="e">
        <f>VLOOKUP(VLOOKUP($B394,played,3,0),points,2+E394,0)</f>
        <v>#N/A</v>
      </c>
      <c r="O394" s="9">
        <v>1</v>
      </c>
      <c r="P394" s="9">
        <v>1</v>
      </c>
      <c r="Q394" s="5" t="e">
        <f t="shared" si="111"/>
        <v>#N/A</v>
      </c>
      <c r="R394" s="5">
        <f t="shared" si="103"/>
        <v>0</v>
      </c>
      <c r="S394" s="9">
        <v>1</v>
      </c>
      <c r="T394" s="5" t="e">
        <f t="shared" si="112"/>
        <v>#N/A</v>
      </c>
      <c r="U394" s="5">
        <f t="shared" si="104"/>
        <v>0</v>
      </c>
    </row>
    <row r="395" spans="1:21" x14ac:dyDescent="0.25">
      <c r="A395" s="12" t="s">
        <v>209</v>
      </c>
      <c r="B395" s="2"/>
      <c r="C395" s="8"/>
      <c r="D395" s="2"/>
      <c r="E395" s="12"/>
      <c r="F395" s="41">
        <f t="shared" si="107"/>
        <v>0</v>
      </c>
      <c r="G395" s="41">
        <f t="shared" si="98"/>
        <v>0</v>
      </c>
      <c r="H395" s="4" t="e">
        <f t="shared" si="99"/>
        <v>#N/A</v>
      </c>
      <c r="I395" s="63" t="e">
        <f>VLOOKUP(ROUNDDOWN($B395,0),Games!B$5:E$41,2,0)</f>
        <v>#N/A</v>
      </c>
      <c r="J395" s="5" t="e">
        <f t="shared" si="100"/>
        <v>#N/A</v>
      </c>
      <c r="K395" s="5" t="e">
        <f t="shared" si="101"/>
        <v>#N/A</v>
      </c>
      <c r="L395" s="55" t="e">
        <f t="shared" si="102"/>
        <v>#N/A</v>
      </c>
      <c r="M395" s="9">
        <f t="shared" si="108"/>
        <v>0</v>
      </c>
      <c r="N395" s="9">
        <v>0</v>
      </c>
      <c r="O395" s="9">
        <v>0</v>
      </c>
      <c r="P395" s="9">
        <v>1</v>
      </c>
      <c r="Q395" s="5" t="e">
        <f t="shared" si="111"/>
        <v>#N/A</v>
      </c>
      <c r="R395" s="5">
        <f t="shared" si="103"/>
        <v>0</v>
      </c>
      <c r="S395" s="9">
        <v>4</v>
      </c>
      <c r="T395" s="5" t="e">
        <f t="shared" si="112"/>
        <v>#N/A</v>
      </c>
      <c r="U395" s="5">
        <f t="shared" si="104"/>
        <v>0</v>
      </c>
    </row>
    <row r="396" spans="1:21" x14ac:dyDescent="0.25">
      <c r="A396" s="12" t="s">
        <v>209</v>
      </c>
      <c r="B396" s="2"/>
      <c r="C396" s="8"/>
      <c r="D396" s="2"/>
      <c r="E396" s="2"/>
      <c r="F396" s="41">
        <f t="shared" si="107"/>
        <v>0</v>
      </c>
      <c r="G396" s="41">
        <f t="shared" ref="G396:G459" si="113">F396</f>
        <v>0</v>
      </c>
      <c r="H396" s="4" t="e">
        <f t="shared" ref="H396:H459" si="114">VLOOKUP(C396,players,2,0)</f>
        <v>#N/A</v>
      </c>
      <c r="I396" s="63" t="e">
        <f>VLOOKUP(ROUNDDOWN($B396,0),Games!B$5:E$41,2,0)</f>
        <v>#N/A</v>
      </c>
      <c r="J396" s="5" t="e">
        <f t="shared" ref="J396:J459" si="115">VLOOKUP($B396,played,2,0)</f>
        <v>#N/A</v>
      </c>
      <c r="K396" s="5" t="e">
        <f t="shared" ref="K396:K459" si="116">VLOOKUP($B396,played,5,0)</f>
        <v>#N/A</v>
      </c>
      <c r="L396" s="55" t="e">
        <f t="shared" ref="L396:L459" si="117">I396&amp;C396</f>
        <v>#N/A</v>
      </c>
      <c r="M396" s="9">
        <f t="shared" si="108"/>
        <v>0</v>
      </c>
      <c r="N396" s="9" t="e">
        <f t="shared" ref="N396:N406" si="118">VLOOKUP(VLOOKUP($B396,played,3,0),points,2+$D396,0)</f>
        <v>#N/A</v>
      </c>
      <c r="O396" s="9">
        <v>2</v>
      </c>
      <c r="P396" s="9">
        <v>1</v>
      </c>
      <c r="Q396" s="5" t="e">
        <f t="shared" si="111"/>
        <v>#N/A</v>
      </c>
      <c r="R396" s="5">
        <f t="shared" ref="R396:R459" si="119">M396*P396</f>
        <v>0</v>
      </c>
      <c r="S396" s="9">
        <v>1</v>
      </c>
      <c r="T396" s="5" t="e">
        <f t="shared" si="112"/>
        <v>#N/A</v>
      </c>
      <c r="U396" s="5">
        <f t="shared" ref="U396:U459" si="120">R396*S396</f>
        <v>0</v>
      </c>
    </row>
    <row r="397" spans="1:21" x14ac:dyDescent="0.25">
      <c r="A397" s="12" t="s">
        <v>209</v>
      </c>
      <c r="B397" s="2"/>
      <c r="C397" s="8"/>
      <c r="D397" s="2"/>
      <c r="E397" s="2"/>
      <c r="F397" s="41">
        <f t="shared" si="107"/>
        <v>0</v>
      </c>
      <c r="G397" s="41">
        <f t="shared" si="113"/>
        <v>0</v>
      </c>
      <c r="H397" s="4" t="e">
        <f t="shared" si="114"/>
        <v>#N/A</v>
      </c>
      <c r="I397" s="63" t="e">
        <f>VLOOKUP(ROUNDDOWN($B397,0),Games!B$5:E$41,2,0)</f>
        <v>#N/A</v>
      </c>
      <c r="J397" s="5" t="e">
        <f t="shared" si="115"/>
        <v>#N/A</v>
      </c>
      <c r="K397" s="5" t="e">
        <f t="shared" si="116"/>
        <v>#N/A</v>
      </c>
      <c r="L397" s="55" t="e">
        <f t="shared" si="117"/>
        <v>#N/A</v>
      </c>
      <c r="M397" s="9">
        <f t="shared" si="108"/>
        <v>0</v>
      </c>
      <c r="N397" s="9" t="e">
        <f t="shared" si="118"/>
        <v>#N/A</v>
      </c>
      <c r="O397" s="9">
        <v>2</v>
      </c>
      <c r="P397" s="9">
        <v>1</v>
      </c>
      <c r="Q397" s="5" t="e">
        <f t="shared" si="111"/>
        <v>#N/A</v>
      </c>
      <c r="R397" s="5">
        <f t="shared" si="119"/>
        <v>0</v>
      </c>
      <c r="S397" s="9">
        <v>1</v>
      </c>
      <c r="T397" s="5" t="e">
        <f t="shared" si="112"/>
        <v>#N/A</v>
      </c>
      <c r="U397" s="5">
        <f t="shared" si="120"/>
        <v>0</v>
      </c>
    </row>
    <row r="398" spans="1:21" x14ac:dyDescent="0.25">
      <c r="A398" s="12" t="s">
        <v>209</v>
      </c>
      <c r="B398" s="2"/>
      <c r="C398" s="8"/>
      <c r="D398" s="2"/>
      <c r="E398" s="2"/>
      <c r="F398" s="41">
        <f t="shared" si="107"/>
        <v>0</v>
      </c>
      <c r="G398" s="41">
        <f t="shared" si="113"/>
        <v>0</v>
      </c>
      <c r="H398" s="4" t="e">
        <f t="shared" si="114"/>
        <v>#N/A</v>
      </c>
      <c r="I398" s="63" t="e">
        <f>VLOOKUP(ROUNDDOWN($B398,0),Games!B$5:E$41,2,0)</f>
        <v>#N/A</v>
      </c>
      <c r="J398" s="5" t="e">
        <f t="shared" si="115"/>
        <v>#N/A</v>
      </c>
      <c r="K398" s="5" t="e">
        <f t="shared" si="116"/>
        <v>#N/A</v>
      </c>
      <c r="L398" s="55" t="e">
        <f t="shared" si="117"/>
        <v>#N/A</v>
      </c>
      <c r="M398" s="9">
        <f t="shared" si="108"/>
        <v>0</v>
      </c>
      <c r="N398" s="9" t="e">
        <f t="shared" si="118"/>
        <v>#N/A</v>
      </c>
      <c r="O398" s="9">
        <v>2</v>
      </c>
      <c r="P398" s="9">
        <v>1</v>
      </c>
      <c r="Q398" s="5" t="e">
        <f t="shared" si="111"/>
        <v>#N/A</v>
      </c>
      <c r="R398" s="5">
        <f t="shared" si="119"/>
        <v>0</v>
      </c>
      <c r="S398" s="9">
        <v>1</v>
      </c>
      <c r="T398" s="5" t="e">
        <f t="shared" si="112"/>
        <v>#N/A</v>
      </c>
      <c r="U398" s="5">
        <f t="shared" si="120"/>
        <v>0</v>
      </c>
    </row>
    <row r="399" spans="1:21" x14ac:dyDescent="0.25">
      <c r="A399" s="12" t="s">
        <v>209</v>
      </c>
      <c r="B399" s="2"/>
      <c r="C399" s="8"/>
      <c r="D399" s="2"/>
      <c r="E399" s="2"/>
      <c r="F399" s="41">
        <f t="shared" si="107"/>
        <v>0</v>
      </c>
      <c r="G399" s="41">
        <f t="shared" si="113"/>
        <v>0</v>
      </c>
      <c r="H399" s="4" t="e">
        <f t="shared" si="114"/>
        <v>#N/A</v>
      </c>
      <c r="I399" s="63" t="e">
        <f>VLOOKUP(ROUNDDOWN($B399,0),Games!B$5:E$41,2,0)</f>
        <v>#N/A</v>
      </c>
      <c r="J399" s="5" t="e">
        <f t="shared" si="115"/>
        <v>#N/A</v>
      </c>
      <c r="K399" s="5" t="e">
        <f t="shared" si="116"/>
        <v>#N/A</v>
      </c>
      <c r="L399" s="55" t="e">
        <f t="shared" si="117"/>
        <v>#N/A</v>
      </c>
      <c r="M399" s="9">
        <f t="shared" si="108"/>
        <v>0</v>
      </c>
      <c r="N399" s="9" t="e">
        <f t="shared" si="118"/>
        <v>#N/A</v>
      </c>
      <c r="O399" s="9">
        <v>1</v>
      </c>
      <c r="P399" s="9">
        <v>1</v>
      </c>
      <c r="Q399" s="5" t="e">
        <f t="shared" si="111"/>
        <v>#N/A</v>
      </c>
      <c r="R399" s="5">
        <f t="shared" si="119"/>
        <v>0</v>
      </c>
      <c r="S399" s="9">
        <v>1</v>
      </c>
      <c r="T399" s="5" t="e">
        <f t="shared" si="112"/>
        <v>#N/A</v>
      </c>
      <c r="U399" s="5">
        <f t="shared" si="120"/>
        <v>0</v>
      </c>
    </row>
    <row r="400" spans="1:21" x14ac:dyDescent="0.25">
      <c r="A400" s="12" t="s">
        <v>209</v>
      </c>
      <c r="B400" s="2"/>
      <c r="C400" s="8"/>
      <c r="D400" s="2"/>
      <c r="E400" s="2"/>
      <c r="F400" s="41">
        <f t="shared" si="107"/>
        <v>0</v>
      </c>
      <c r="G400" s="41">
        <f t="shared" si="113"/>
        <v>0</v>
      </c>
      <c r="H400" s="4" t="e">
        <f t="shared" si="114"/>
        <v>#N/A</v>
      </c>
      <c r="I400" s="63" t="e">
        <f>VLOOKUP(ROUNDDOWN($B400,0),Games!B$5:E$41,2,0)</f>
        <v>#N/A</v>
      </c>
      <c r="J400" s="5" t="e">
        <f t="shared" si="115"/>
        <v>#N/A</v>
      </c>
      <c r="K400" s="5" t="e">
        <f t="shared" si="116"/>
        <v>#N/A</v>
      </c>
      <c r="L400" s="55" t="e">
        <f t="shared" si="117"/>
        <v>#N/A</v>
      </c>
      <c r="M400" s="9">
        <f t="shared" si="108"/>
        <v>0</v>
      </c>
      <c r="N400" s="9" t="e">
        <f t="shared" si="118"/>
        <v>#N/A</v>
      </c>
      <c r="O400" s="9">
        <v>6</v>
      </c>
      <c r="P400" s="9">
        <v>1</v>
      </c>
      <c r="Q400" s="5" t="e">
        <f t="shared" si="111"/>
        <v>#N/A</v>
      </c>
      <c r="R400" s="5">
        <f t="shared" si="119"/>
        <v>0</v>
      </c>
      <c r="S400" s="9">
        <v>1</v>
      </c>
      <c r="T400" s="5" t="e">
        <f t="shared" si="112"/>
        <v>#N/A</v>
      </c>
      <c r="U400" s="5">
        <f t="shared" si="120"/>
        <v>0</v>
      </c>
    </row>
    <row r="401" spans="1:21" x14ac:dyDescent="0.25">
      <c r="A401" s="12" t="s">
        <v>209</v>
      </c>
      <c r="B401" s="2"/>
      <c r="C401" s="8"/>
      <c r="D401" s="2"/>
      <c r="E401" s="2"/>
      <c r="F401" s="41">
        <f t="shared" si="107"/>
        <v>0</v>
      </c>
      <c r="G401" s="41">
        <f t="shared" si="113"/>
        <v>0</v>
      </c>
      <c r="H401" s="4" t="e">
        <f t="shared" si="114"/>
        <v>#N/A</v>
      </c>
      <c r="I401" s="63" t="e">
        <f>VLOOKUP(ROUNDDOWN($B401,0),Games!B$5:E$41,2,0)</f>
        <v>#N/A</v>
      </c>
      <c r="J401" s="5" t="e">
        <f t="shared" si="115"/>
        <v>#N/A</v>
      </c>
      <c r="K401" s="5" t="e">
        <f t="shared" si="116"/>
        <v>#N/A</v>
      </c>
      <c r="L401" s="55" t="e">
        <f t="shared" si="117"/>
        <v>#N/A</v>
      </c>
      <c r="M401" s="9">
        <f t="shared" si="108"/>
        <v>0</v>
      </c>
      <c r="N401" s="9" t="e">
        <f t="shared" si="118"/>
        <v>#N/A</v>
      </c>
      <c r="O401" s="9">
        <v>10</v>
      </c>
      <c r="P401" s="9">
        <v>1</v>
      </c>
      <c r="Q401" s="5" t="e">
        <f t="shared" si="111"/>
        <v>#N/A</v>
      </c>
      <c r="R401" s="5">
        <f t="shared" si="119"/>
        <v>0</v>
      </c>
      <c r="S401" s="9">
        <v>1</v>
      </c>
      <c r="T401" s="5" t="e">
        <f t="shared" si="112"/>
        <v>#N/A</v>
      </c>
      <c r="U401" s="5">
        <f t="shared" si="120"/>
        <v>0</v>
      </c>
    </row>
    <row r="402" spans="1:21" x14ac:dyDescent="0.25">
      <c r="A402" s="12" t="s">
        <v>209</v>
      </c>
      <c r="B402" s="2"/>
      <c r="C402" s="8"/>
      <c r="D402" s="2"/>
      <c r="E402" s="2"/>
      <c r="F402" s="41">
        <f t="shared" si="107"/>
        <v>0</v>
      </c>
      <c r="G402" s="41">
        <f t="shared" si="113"/>
        <v>0</v>
      </c>
      <c r="H402" s="4" t="e">
        <f t="shared" si="114"/>
        <v>#N/A</v>
      </c>
      <c r="I402" s="63" t="e">
        <f>VLOOKUP(ROUNDDOWN($B402,0),Games!B$5:E$41,2,0)</f>
        <v>#N/A</v>
      </c>
      <c r="J402" s="5" t="e">
        <f t="shared" si="115"/>
        <v>#N/A</v>
      </c>
      <c r="K402" s="5" t="e">
        <f t="shared" si="116"/>
        <v>#N/A</v>
      </c>
      <c r="L402" s="55" t="e">
        <f t="shared" si="117"/>
        <v>#N/A</v>
      </c>
      <c r="M402" s="9">
        <f t="shared" si="108"/>
        <v>0</v>
      </c>
      <c r="N402" s="9" t="e">
        <f t="shared" si="118"/>
        <v>#N/A</v>
      </c>
      <c r="O402" s="9">
        <v>1</v>
      </c>
      <c r="P402" s="9">
        <v>1</v>
      </c>
      <c r="Q402" s="5" t="e">
        <f>IF(#REF!="Day",1,IF((C402+INT(B402)/100)=(#REF!+INT(#REF!)/100),0,1))</f>
        <v>#REF!</v>
      </c>
      <c r="R402" s="5">
        <f t="shared" si="119"/>
        <v>0</v>
      </c>
      <c r="S402" s="9">
        <v>1</v>
      </c>
      <c r="T402" s="5" t="e">
        <f>IF(K398="Day",1,IF((C402+K402/10)=(C398+K398/10),0,1))</f>
        <v>#N/A</v>
      </c>
      <c r="U402" s="5">
        <f t="shared" si="120"/>
        <v>0</v>
      </c>
    </row>
    <row r="403" spans="1:21" x14ac:dyDescent="0.25">
      <c r="A403" s="12" t="s">
        <v>209</v>
      </c>
      <c r="B403" s="2"/>
      <c r="C403" s="8"/>
      <c r="D403" s="2"/>
      <c r="E403" s="2"/>
      <c r="F403" s="41">
        <f t="shared" si="107"/>
        <v>0</v>
      </c>
      <c r="G403" s="41">
        <f t="shared" si="113"/>
        <v>0</v>
      </c>
      <c r="H403" s="4" t="e">
        <f t="shared" si="114"/>
        <v>#N/A</v>
      </c>
      <c r="I403" s="63" t="e">
        <f>VLOOKUP(ROUNDDOWN($B403,0),Games!B$5:E$41,2,0)</f>
        <v>#N/A</v>
      </c>
      <c r="J403" s="5" t="e">
        <f t="shared" si="115"/>
        <v>#N/A</v>
      </c>
      <c r="K403" s="5" t="e">
        <f t="shared" si="116"/>
        <v>#N/A</v>
      </c>
      <c r="L403" s="55" t="e">
        <f t="shared" si="117"/>
        <v>#N/A</v>
      </c>
      <c r="M403" s="9">
        <f t="shared" si="108"/>
        <v>0</v>
      </c>
      <c r="N403" s="9" t="e">
        <f t="shared" si="118"/>
        <v>#N/A</v>
      </c>
      <c r="O403" s="9">
        <v>2</v>
      </c>
      <c r="P403" s="9">
        <v>1</v>
      </c>
      <c r="Q403" s="5" t="e">
        <f t="shared" ref="Q403:Q434" si="121">IF(K402="Day",1,IF((C403+INT(B403)/100)=(C402+INT(B402)/100),0,1))</f>
        <v>#N/A</v>
      </c>
      <c r="R403" s="5">
        <f t="shared" si="119"/>
        <v>0</v>
      </c>
      <c r="S403" s="9">
        <v>1</v>
      </c>
      <c r="T403" s="5" t="e">
        <f t="shared" ref="T403:T418" si="122">IF(K398="Day",1,IF((C403+K403/10)=(C398+K398/10),0,1))</f>
        <v>#N/A</v>
      </c>
      <c r="U403" s="5">
        <f t="shared" si="120"/>
        <v>0</v>
      </c>
    </row>
    <row r="404" spans="1:21" x14ac:dyDescent="0.25">
      <c r="A404" s="12" t="s">
        <v>209</v>
      </c>
      <c r="B404" s="2"/>
      <c r="C404" s="8"/>
      <c r="D404" s="2"/>
      <c r="E404" s="2"/>
      <c r="F404" s="41">
        <f t="shared" si="107"/>
        <v>0</v>
      </c>
      <c r="G404" s="41">
        <f t="shared" si="113"/>
        <v>0</v>
      </c>
      <c r="H404" s="4" t="e">
        <f t="shared" si="114"/>
        <v>#N/A</v>
      </c>
      <c r="I404" s="63" t="e">
        <f>VLOOKUP(ROUNDDOWN($B404,0),Games!B$5:E$41,2,0)</f>
        <v>#N/A</v>
      </c>
      <c r="J404" s="5" t="e">
        <f t="shared" si="115"/>
        <v>#N/A</v>
      </c>
      <c r="K404" s="5" t="e">
        <f t="shared" si="116"/>
        <v>#N/A</v>
      </c>
      <c r="L404" s="55" t="e">
        <f t="shared" si="117"/>
        <v>#N/A</v>
      </c>
      <c r="M404" s="9">
        <f t="shared" si="108"/>
        <v>0</v>
      </c>
      <c r="N404" s="9" t="e">
        <f t="shared" si="118"/>
        <v>#N/A</v>
      </c>
      <c r="O404" s="9">
        <v>6</v>
      </c>
      <c r="P404" s="9">
        <v>1</v>
      </c>
      <c r="Q404" s="5" t="e">
        <f t="shared" si="121"/>
        <v>#N/A</v>
      </c>
      <c r="R404" s="5">
        <f t="shared" si="119"/>
        <v>0</v>
      </c>
      <c r="S404" s="9">
        <v>1</v>
      </c>
      <c r="T404" s="5" t="e">
        <f t="shared" si="122"/>
        <v>#N/A</v>
      </c>
      <c r="U404" s="5">
        <f t="shared" si="120"/>
        <v>0</v>
      </c>
    </row>
    <row r="405" spans="1:21" x14ac:dyDescent="0.25">
      <c r="A405" s="12" t="s">
        <v>209</v>
      </c>
      <c r="B405" s="2"/>
      <c r="C405" s="8"/>
      <c r="D405" s="2"/>
      <c r="E405" s="2"/>
      <c r="F405" s="41">
        <f t="shared" si="107"/>
        <v>0</v>
      </c>
      <c r="G405" s="41">
        <f t="shared" si="113"/>
        <v>0</v>
      </c>
      <c r="H405" s="4" t="e">
        <f t="shared" si="114"/>
        <v>#N/A</v>
      </c>
      <c r="I405" s="63" t="e">
        <f>VLOOKUP(ROUNDDOWN($B405,0),Games!B$5:E$41,2,0)</f>
        <v>#N/A</v>
      </c>
      <c r="J405" s="5" t="e">
        <f t="shared" si="115"/>
        <v>#N/A</v>
      </c>
      <c r="K405" s="5" t="e">
        <f t="shared" si="116"/>
        <v>#N/A</v>
      </c>
      <c r="L405" s="55" t="e">
        <f t="shared" si="117"/>
        <v>#N/A</v>
      </c>
      <c r="M405" s="9">
        <f t="shared" si="108"/>
        <v>0</v>
      </c>
      <c r="N405" s="9" t="e">
        <f t="shared" si="118"/>
        <v>#N/A</v>
      </c>
      <c r="O405" s="9">
        <v>2</v>
      </c>
      <c r="P405" s="9">
        <v>1</v>
      </c>
      <c r="Q405" s="5" t="e">
        <f t="shared" si="121"/>
        <v>#N/A</v>
      </c>
      <c r="R405" s="5">
        <f t="shared" si="119"/>
        <v>0</v>
      </c>
      <c r="S405" s="9">
        <v>1</v>
      </c>
      <c r="T405" s="5" t="e">
        <f t="shared" si="122"/>
        <v>#N/A</v>
      </c>
      <c r="U405" s="5">
        <f t="shared" si="120"/>
        <v>0</v>
      </c>
    </row>
    <row r="406" spans="1:21" x14ac:dyDescent="0.25">
      <c r="A406" s="12" t="s">
        <v>209</v>
      </c>
      <c r="B406" s="2"/>
      <c r="C406" s="8"/>
      <c r="D406" s="2"/>
      <c r="E406" s="2"/>
      <c r="F406" s="41">
        <f t="shared" si="107"/>
        <v>0</v>
      </c>
      <c r="G406" s="41">
        <f t="shared" si="113"/>
        <v>0</v>
      </c>
      <c r="H406" s="4" t="e">
        <f t="shared" si="114"/>
        <v>#N/A</v>
      </c>
      <c r="I406" s="63" t="e">
        <f>VLOOKUP(ROUNDDOWN($B406,0),Games!B$5:E$41,2,0)</f>
        <v>#N/A</v>
      </c>
      <c r="J406" s="5" t="e">
        <f t="shared" si="115"/>
        <v>#N/A</v>
      </c>
      <c r="K406" s="5" t="e">
        <f t="shared" si="116"/>
        <v>#N/A</v>
      </c>
      <c r="L406" s="55" t="e">
        <f t="shared" si="117"/>
        <v>#N/A</v>
      </c>
      <c r="M406" s="9">
        <f t="shared" si="108"/>
        <v>0</v>
      </c>
      <c r="N406" s="9" t="e">
        <f t="shared" si="118"/>
        <v>#N/A</v>
      </c>
      <c r="O406" s="9">
        <v>10</v>
      </c>
      <c r="P406" s="9">
        <v>1</v>
      </c>
      <c r="Q406" s="5" t="e">
        <f t="shared" si="121"/>
        <v>#N/A</v>
      </c>
      <c r="R406" s="5">
        <f t="shared" si="119"/>
        <v>0</v>
      </c>
      <c r="S406" s="9">
        <v>1</v>
      </c>
      <c r="T406" s="5" t="e">
        <f t="shared" si="122"/>
        <v>#N/A</v>
      </c>
      <c r="U406" s="5">
        <f t="shared" si="120"/>
        <v>0</v>
      </c>
    </row>
    <row r="407" spans="1:21" x14ac:dyDescent="0.25">
      <c r="A407" s="12" t="s">
        <v>209</v>
      </c>
      <c r="B407" s="2"/>
      <c r="C407" s="8"/>
      <c r="D407" s="2"/>
      <c r="E407" s="2"/>
      <c r="F407" s="41">
        <f t="shared" si="107"/>
        <v>0</v>
      </c>
      <c r="G407" s="41">
        <f t="shared" si="113"/>
        <v>0</v>
      </c>
      <c r="H407" s="4" t="e">
        <f t="shared" si="114"/>
        <v>#N/A</v>
      </c>
      <c r="I407" s="63" t="e">
        <f>VLOOKUP(ROUNDDOWN($B407,0),Games!B$5:E$41,2,0)</f>
        <v>#N/A</v>
      </c>
      <c r="J407" s="5" t="e">
        <f t="shared" si="115"/>
        <v>#N/A</v>
      </c>
      <c r="K407" s="5" t="e">
        <f t="shared" si="116"/>
        <v>#N/A</v>
      </c>
      <c r="L407" s="55" t="e">
        <f t="shared" si="117"/>
        <v>#N/A</v>
      </c>
      <c r="M407" s="9">
        <f t="shared" si="108"/>
        <v>0</v>
      </c>
      <c r="N407" s="9" t="e">
        <f>VLOOKUP(VLOOKUP($B407,played,3,0),points,2+E407,0)</f>
        <v>#N/A</v>
      </c>
      <c r="O407" s="9">
        <v>6</v>
      </c>
      <c r="P407" s="9">
        <v>1</v>
      </c>
      <c r="Q407" s="5" t="e">
        <f t="shared" si="121"/>
        <v>#N/A</v>
      </c>
      <c r="R407" s="5">
        <f t="shared" si="119"/>
        <v>0</v>
      </c>
      <c r="S407" s="9">
        <v>1</v>
      </c>
      <c r="T407" s="5" t="e">
        <f t="shared" si="122"/>
        <v>#N/A</v>
      </c>
      <c r="U407" s="5">
        <f t="shared" si="120"/>
        <v>0</v>
      </c>
    </row>
    <row r="408" spans="1:21" x14ac:dyDescent="0.25">
      <c r="A408" s="12" t="s">
        <v>209</v>
      </c>
      <c r="B408" s="2"/>
      <c r="C408" s="8"/>
      <c r="D408" s="2"/>
      <c r="E408" s="2"/>
      <c r="F408" s="41">
        <f t="shared" si="107"/>
        <v>0</v>
      </c>
      <c r="G408" s="41">
        <f t="shared" si="113"/>
        <v>0</v>
      </c>
      <c r="H408" s="4" t="e">
        <f t="shared" si="114"/>
        <v>#N/A</v>
      </c>
      <c r="I408" s="63" t="e">
        <f>VLOOKUP(ROUNDDOWN($B408,0),Games!B$5:E$41,2,0)</f>
        <v>#N/A</v>
      </c>
      <c r="J408" s="5" t="e">
        <f t="shared" si="115"/>
        <v>#N/A</v>
      </c>
      <c r="K408" s="5" t="e">
        <f t="shared" si="116"/>
        <v>#N/A</v>
      </c>
      <c r="L408" s="55" t="e">
        <f t="shared" si="117"/>
        <v>#N/A</v>
      </c>
      <c r="M408" s="9">
        <f t="shared" si="108"/>
        <v>0</v>
      </c>
      <c r="N408" s="9">
        <v>0</v>
      </c>
      <c r="O408" s="9">
        <v>0</v>
      </c>
      <c r="P408" s="9">
        <v>1</v>
      </c>
      <c r="Q408" s="5" t="e">
        <f t="shared" si="121"/>
        <v>#N/A</v>
      </c>
      <c r="R408" s="5">
        <f t="shared" si="119"/>
        <v>0</v>
      </c>
      <c r="S408" s="9">
        <v>21</v>
      </c>
      <c r="T408" s="5" t="e">
        <f t="shared" si="122"/>
        <v>#N/A</v>
      </c>
      <c r="U408" s="5">
        <f t="shared" si="120"/>
        <v>0</v>
      </c>
    </row>
    <row r="409" spans="1:21" x14ac:dyDescent="0.25">
      <c r="A409" s="12" t="s">
        <v>209</v>
      </c>
      <c r="B409" s="2"/>
      <c r="C409" s="8"/>
      <c r="D409" s="2"/>
      <c r="E409" s="2"/>
      <c r="F409" s="41">
        <f t="shared" si="107"/>
        <v>0</v>
      </c>
      <c r="G409" s="41">
        <f t="shared" si="113"/>
        <v>0</v>
      </c>
      <c r="H409" s="4" t="e">
        <f t="shared" si="114"/>
        <v>#N/A</v>
      </c>
      <c r="I409" s="63" t="e">
        <f>VLOOKUP(ROUNDDOWN($B409,0),Games!B$5:E$41,2,0)</f>
        <v>#N/A</v>
      </c>
      <c r="J409" s="5" t="e">
        <f t="shared" si="115"/>
        <v>#N/A</v>
      </c>
      <c r="K409" s="5" t="e">
        <f t="shared" si="116"/>
        <v>#N/A</v>
      </c>
      <c r="L409" s="55" t="e">
        <f t="shared" si="117"/>
        <v>#N/A</v>
      </c>
      <c r="M409" s="9">
        <f t="shared" si="108"/>
        <v>0</v>
      </c>
      <c r="N409" s="9" t="e">
        <f>VLOOKUP(VLOOKUP($B409,played,3,0),points,2+$D409,0)</f>
        <v>#N/A</v>
      </c>
      <c r="O409" s="9">
        <v>1</v>
      </c>
      <c r="P409" s="9">
        <v>1</v>
      </c>
      <c r="Q409" s="5" t="e">
        <f t="shared" si="121"/>
        <v>#N/A</v>
      </c>
      <c r="R409" s="5">
        <f t="shared" si="119"/>
        <v>0</v>
      </c>
      <c r="S409" s="9">
        <v>1</v>
      </c>
      <c r="T409" s="5" t="e">
        <f t="shared" si="122"/>
        <v>#N/A</v>
      </c>
      <c r="U409" s="5">
        <f t="shared" si="120"/>
        <v>0</v>
      </c>
    </row>
    <row r="410" spans="1:21" x14ac:dyDescent="0.25">
      <c r="A410" s="12" t="s">
        <v>209</v>
      </c>
      <c r="B410" s="2"/>
      <c r="C410" s="8"/>
      <c r="D410" s="2"/>
      <c r="E410" s="2"/>
      <c r="F410" s="41">
        <f t="shared" si="107"/>
        <v>0</v>
      </c>
      <c r="G410" s="41">
        <f t="shared" si="113"/>
        <v>0</v>
      </c>
      <c r="H410" s="4" t="e">
        <f t="shared" si="114"/>
        <v>#N/A</v>
      </c>
      <c r="I410" s="63" t="e">
        <f>VLOOKUP(ROUNDDOWN($B410,0),Games!B$5:E$41,2,0)</f>
        <v>#N/A</v>
      </c>
      <c r="J410" s="5" t="e">
        <f t="shared" si="115"/>
        <v>#N/A</v>
      </c>
      <c r="K410" s="5" t="e">
        <f t="shared" si="116"/>
        <v>#N/A</v>
      </c>
      <c r="L410" s="55" t="e">
        <f t="shared" si="117"/>
        <v>#N/A</v>
      </c>
      <c r="M410" s="9">
        <f t="shared" si="108"/>
        <v>0</v>
      </c>
      <c r="N410" s="9" t="e">
        <f>VLOOKUP(VLOOKUP($B410,played,3,0),points,2+$D410,0)</f>
        <v>#N/A</v>
      </c>
      <c r="O410" s="9">
        <v>10</v>
      </c>
      <c r="P410" s="9">
        <v>1</v>
      </c>
      <c r="Q410" s="5" t="e">
        <f t="shared" si="121"/>
        <v>#N/A</v>
      </c>
      <c r="R410" s="5">
        <f t="shared" si="119"/>
        <v>0</v>
      </c>
      <c r="S410" s="9">
        <v>1</v>
      </c>
      <c r="T410" s="5" t="e">
        <f t="shared" si="122"/>
        <v>#N/A</v>
      </c>
      <c r="U410" s="5">
        <f t="shared" si="120"/>
        <v>0</v>
      </c>
    </row>
    <row r="411" spans="1:21" x14ac:dyDescent="0.25">
      <c r="A411" s="12" t="s">
        <v>209</v>
      </c>
      <c r="B411" s="2"/>
      <c r="C411" s="8"/>
      <c r="D411" s="2"/>
      <c r="E411" s="2"/>
      <c r="F411" s="41">
        <f t="shared" si="107"/>
        <v>0</v>
      </c>
      <c r="G411" s="41">
        <f t="shared" si="113"/>
        <v>0</v>
      </c>
      <c r="H411" s="4" t="e">
        <f t="shared" si="114"/>
        <v>#N/A</v>
      </c>
      <c r="I411" s="63" t="e">
        <f>VLOOKUP(ROUNDDOWN($B411,0),Games!B$5:E$41,2,0)</f>
        <v>#N/A</v>
      </c>
      <c r="J411" s="5" t="e">
        <f t="shared" si="115"/>
        <v>#N/A</v>
      </c>
      <c r="K411" s="5" t="e">
        <f t="shared" si="116"/>
        <v>#N/A</v>
      </c>
      <c r="L411" s="55" t="e">
        <f t="shared" si="117"/>
        <v>#N/A</v>
      </c>
      <c r="M411" s="9">
        <f t="shared" si="108"/>
        <v>0</v>
      </c>
      <c r="N411" s="9">
        <v>0</v>
      </c>
      <c r="O411" s="9">
        <v>0</v>
      </c>
      <c r="P411" s="9">
        <v>1</v>
      </c>
      <c r="Q411" s="5" t="e">
        <f t="shared" si="121"/>
        <v>#N/A</v>
      </c>
      <c r="R411" s="5">
        <f t="shared" si="119"/>
        <v>0</v>
      </c>
      <c r="S411" s="9">
        <v>24</v>
      </c>
      <c r="T411" s="5" t="e">
        <f t="shared" si="122"/>
        <v>#N/A</v>
      </c>
      <c r="U411" s="5">
        <f t="shared" si="120"/>
        <v>0</v>
      </c>
    </row>
    <row r="412" spans="1:21" x14ac:dyDescent="0.25">
      <c r="A412" s="12" t="s">
        <v>209</v>
      </c>
      <c r="B412" s="2"/>
      <c r="C412" s="8"/>
      <c r="D412" s="2"/>
      <c r="E412" s="2"/>
      <c r="F412" s="41">
        <f t="shared" ref="F412:F475" si="123">COUNTIF(B$28:B$505,B412)</f>
        <v>0</v>
      </c>
      <c r="G412" s="41">
        <f t="shared" si="113"/>
        <v>0</v>
      </c>
      <c r="H412" s="4" t="e">
        <f t="shared" si="114"/>
        <v>#N/A</v>
      </c>
      <c r="I412" s="63" t="e">
        <f>VLOOKUP(ROUNDDOWN($B412,0),Games!B$5:E$41,2,0)</f>
        <v>#N/A</v>
      </c>
      <c r="J412" s="5" t="e">
        <f t="shared" si="115"/>
        <v>#N/A</v>
      </c>
      <c r="K412" s="5" t="e">
        <f t="shared" si="116"/>
        <v>#N/A</v>
      </c>
      <c r="L412" s="55" t="e">
        <f t="shared" si="117"/>
        <v>#N/A</v>
      </c>
      <c r="M412" s="9">
        <f t="shared" ref="M412:M475" si="124">VLOOKUP(G412,points,2+$D412,0)</f>
        <v>0</v>
      </c>
      <c r="N412" s="9" t="e">
        <f>VLOOKUP(VLOOKUP($B412,played,3,0),points,2+$D412,0)</f>
        <v>#N/A</v>
      </c>
      <c r="O412" s="9">
        <v>2</v>
      </c>
      <c r="P412" s="9">
        <v>1</v>
      </c>
      <c r="Q412" s="5" t="e">
        <f t="shared" si="121"/>
        <v>#N/A</v>
      </c>
      <c r="R412" s="5">
        <f t="shared" si="119"/>
        <v>0</v>
      </c>
      <c r="S412" s="9">
        <v>1</v>
      </c>
      <c r="T412" s="5" t="e">
        <f t="shared" si="122"/>
        <v>#N/A</v>
      </c>
      <c r="U412" s="5">
        <f t="shared" si="120"/>
        <v>0</v>
      </c>
    </row>
    <row r="413" spans="1:21" x14ac:dyDescent="0.25">
      <c r="A413" s="12" t="s">
        <v>209</v>
      </c>
      <c r="B413" s="2"/>
      <c r="C413" s="8"/>
      <c r="D413" s="2"/>
      <c r="E413" s="2"/>
      <c r="F413" s="41">
        <f t="shared" si="123"/>
        <v>0</v>
      </c>
      <c r="G413" s="41">
        <f t="shared" si="113"/>
        <v>0</v>
      </c>
      <c r="H413" s="4" t="e">
        <f t="shared" si="114"/>
        <v>#N/A</v>
      </c>
      <c r="I413" s="63" t="e">
        <f>VLOOKUP(ROUNDDOWN($B413,0),Games!B$5:E$41,2,0)</f>
        <v>#N/A</v>
      </c>
      <c r="J413" s="5" t="e">
        <f t="shared" si="115"/>
        <v>#N/A</v>
      </c>
      <c r="K413" s="5" t="e">
        <f t="shared" si="116"/>
        <v>#N/A</v>
      </c>
      <c r="L413" s="55" t="e">
        <f t="shared" si="117"/>
        <v>#N/A</v>
      </c>
      <c r="M413" s="9">
        <f t="shared" si="124"/>
        <v>0</v>
      </c>
      <c r="N413" s="9" t="e">
        <f>VLOOKUP(VLOOKUP($B413,played,3,0),points,2+$D413,0)</f>
        <v>#N/A</v>
      </c>
      <c r="O413" s="9">
        <v>10</v>
      </c>
      <c r="P413" s="9">
        <v>1</v>
      </c>
      <c r="Q413" s="5" t="e">
        <f t="shared" si="121"/>
        <v>#N/A</v>
      </c>
      <c r="R413" s="5">
        <f t="shared" si="119"/>
        <v>0</v>
      </c>
      <c r="S413" s="9">
        <v>1</v>
      </c>
      <c r="T413" s="5" t="e">
        <f t="shared" si="122"/>
        <v>#N/A</v>
      </c>
      <c r="U413" s="5">
        <f t="shared" si="120"/>
        <v>0</v>
      </c>
    </row>
    <row r="414" spans="1:21" x14ac:dyDescent="0.25">
      <c r="A414" s="12" t="s">
        <v>209</v>
      </c>
      <c r="B414" s="2"/>
      <c r="C414" s="8"/>
      <c r="D414" s="2"/>
      <c r="E414" s="2"/>
      <c r="F414" s="41">
        <f t="shared" si="123"/>
        <v>0</v>
      </c>
      <c r="G414" s="41">
        <f t="shared" si="113"/>
        <v>0</v>
      </c>
      <c r="H414" s="4" t="e">
        <f t="shared" si="114"/>
        <v>#N/A</v>
      </c>
      <c r="I414" s="63" t="e">
        <f>VLOOKUP(ROUNDDOWN($B414,0),Games!B$5:E$41,2,0)</f>
        <v>#N/A</v>
      </c>
      <c r="J414" s="5" t="e">
        <f t="shared" si="115"/>
        <v>#N/A</v>
      </c>
      <c r="K414" s="5" t="e">
        <f t="shared" si="116"/>
        <v>#N/A</v>
      </c>
      <c r="L414" s="55" t="e">
        <f t="shared" si="117"/>
        <v>#N/A</v>
      </c>
      <c r="M414" s="9">
        <f t="shared" si="124"/>
        <v>0</v>
      </c>
      <c r="N414" s="9" t="e">
        <f>VLOOKUP(VLOOKUP($B414,played,3,0),points,2+$D414,0)</f>
        <v>#N/A</v>
      </c>
      <c r="O414" s="9">
        <v>3</v>
      </c>
      <c r="P414" s="9">
        <v>1</v>
      </c>
      <c r="Q414" s="5" t="e">
        <f t="shared" si="121"/>
        <v>#N/A</v>
      </c>
      <c r="R414" s="5">
        <f t="shared" si="119"/>
        <v>0</v>
      </c>
      <c r="S414" s="9">
        <v>1</v>
      </c>
      <c r="T414" s="5" t="e">
        <f t="shared" si="122"/>
        <v>#N/A</v>
      </c>
      <c r="U414" s="5">
        <f t="shared" si="120"/>
        <v>0</v>
      </c>
    </row>
    <row r="415" spans="1:21" x14ac:dyDescent="0.25">
      <c r="A415" s="12" t="s">
        <v>209</v>
      </c>
      <c r="B415" s="2"/>
      <c r="C415" s="8"/>
      <c r="D415" s="2"/>
      <c r="E415" s="2"/>
      <c r="F415" s="41">
        <f t="shared" si="123"/>
        <v>0</v>
      </c>
      <c r="G415" s="41">
        <f t="shared" si="113"/>
        <v>0</v>
      </c>
      <c r="H415" s="4" t="e">
        <f t="shared" si="114"/>
        <v>#N/A</v>
      </c>
      <c r="I415" s="63" t="e">
        <f>VLOOKUP(ROUNDDOWN($B415,0),Games!B$5:E$41,2,0)</f>
        <v>#N/A</v>
      </c>
      <c r="J415" s="5" t="e">
        <f t="shared" si="115"/>
        <v>#N/A</v>
      </c>
      <c r="K415" s="5" t="e">
        <f t="shared" si="116"/>
        <v>#N/A</v>
      </c>
      <c r="L415" s="55" t="e">
        <f t="shared" si="117"/>
        <v>#N/A</v>
      </c>
      <c r="M415" s="9">
        <f t="shared" si="124"/>
        <v>0</v>
      </c>
      <c r="N415" s="9" t="e">
        <f>VLOOKUP(VLOOKUP($B415,played,3,0),points,2+E415,0)</f>
        <v>#N/A</v>
      </c>
      <c r="O415" s="9">
        <v>10</v>
      </c>
      <c r="P415" s="9">
        <v>1</v>
      </c>
      <c r="Q415" s="5" t="e">
        <f t="shared" si="121"/>
        <v>#N/A</v>
      </c>
      <c r="R415" s="5">
        <f t="shared" si="119"/>
        <v>0</v>
      </c>
      <c r="S415" s="9">
        <v>1</v>
      </c>
      <c r="T415" s="5" t="e">
        <f t="shared" si="122"/>
        <v>#N/A</v>
      </c>
      <c r="U415" s="5">
        <f t="shared" si="120"/>
        <v>0</v>
      </c>
    </row>
    <row r="416" spans="1:21" x14ac:dyDescent="0.25">
      <c r="A416" s="12" t="s">
        <v>209</v>
      </c>
      <c r="B416" s="2"/>
      <c r="C416" s="8"/>
      <c r="D416" s="2"/>
      <c r="E416" s="2"/>
      <c r="F416" s="41">
        <f t="shared" si="123"/>
        <v>0</v>
      </c>
      <c r="G416" s="41">
        <f t="shared" si="113"/>
        <v>0</v>
      </c>
      <c r="H416" s="4" t="e">
        <f t="shared" si="114"/>
        <v>#N/A</v>
      </c>
      <c r="I416" s="63" t="e">
        <f>VLOOKUP(ROUNDDOWN($B416,0),Games!B$5:E$41,2,0)</f>
        <v>#N/A</v>
      </c>
      <c r="J416" s="5" t="e">
        <f t="shared" si="115"/>
        <v>#N/A</v>
      </c>
      <c r="K416" s="5" t="e">
        <f t="shared" si="116"/>
        <v>#N/A</v>
      </c>
      <c r="L416" s="55" t="e">
        <f t="shared" si="117"/>
        <v>#N/A</v>
      </c>
      <c r="M416" s="9">
        <f t="shared" si="124"/>
        <v>0</v>
      </c>
      <c r="N416" s="9" t="e">
        <f>VLOOKUP(VLOOKUP($B416,played,3,0),points,2+E416,0)</f>
        <v>#N/A</v>
      </c>
      <c r="O416" s="9">
        <v>10</v>
      </c>
      <c r="P416" s="9">
        <v>1</v>
      </c>
      <c r="Q416" s="5" t="e">
        <f t="shared" si="121"/>
        <v>#N/A</v>
      </c>
      <c r="R416" s="5">
        <f t="shared" si="119"/>
        <v>0</v>
      </c>
      <c r="S416" s="9">
        <v>1</v>
      </c>
      <c r="T416" s="5" t="e">
        <f t="shared" si="122"/>
        <v>#N/A</v>
      </c>
      <c r="U416" s="5">
        <f t="shared" si="120"/>
        <v>0</v>
      </c>
    </row>
    <row r="417" spans="1:21" x14ac:dyDescent="0.25">
      <c r="A417" s="12" t="s">
        <v>209</v>
      </c>
      <c r="B417" s="2"/>
      <c r="C417" s="8"/>
      <c r="D417" s="2"/>
      <c r="E417" s="2"/>
      <c r="F417" s="41">
        <f t="shared" si="123"/>
        <v>0</v>
      </c>
      <c r="G417" s="41">
        <f t="shared" si="113"/>
        <v>0</v>
      </c>
      <c r="H417" s="4" t="e">
        <f t="shared" si="114"/>
        <v>#N/A</v>
      </c>
      <c r="I417" s="63" t="e">
        <f>VLOOKUP(ROUNDDOWN($B417,0),Games!B$5:E$41,2,0)</f>
        <v>#N/A</v>
      </c>
      <c r="J417" s="5" t="e">
        <f t="shared" si="115"/>
        <v>#N/A</v>
      </c>
      <c r="K417" s="5" t="e">
        <f t="shared" si="116"/>
        <v>#N/A</v>
      </c>
      <c r="L417" s="55" t="e">
        <f t="shared" si="117"/>
        <v>#N/A</v>
      </c>
      <c r="M417" s="9">
        <f t="shared" si="124"/>
        <v>0</v>
      </c>
      <c r="N417" s="9" t="e">
        <f>VLOOKUP(VLOOKUP($B417,played,3,0),points,2+$D417,0)</f>
        <v>#N/A</v>
      </c>
      <c r="O417" s="9">
        <v>6</v>
      </c>
      <c r="P417" s="9">
        <v>1</v>
      </c>
      <c r="Q417" s="5" t="e">
        <f t="shared" si="121"/>
        <v>#N/A</v>
      </c>
      <c r="R417" s="5">
        <f t="shared" si="119"/>
        <v>0</v>
      </c>
      <c r="S417" s="9">
        <v>1</v>
      </c>
      <c r="T417" s="5" t="e">
        <f t="shared" si="122"/>
        <v>#N/A</v>
      </c>
      <c r="U417" s="5">
        <f t="shared" si="120"/>
        <v>0</v>
      </c>
    </row>
    <row r="418" spans="1:21" x14ac:dyDescent="0.25">
      <c r="A418" s="12" t="s">
        <v>209</v>
      </c>
      <c r="B418" s="2"/>
      <c r="C418" s="8"/>
      <c r="D418" s="2"/>
      <c r="E418" s="2"/>
      <c r="F418" s="41">
        <f t="shared" si="123"/>
        <v>0</v>
      </c>
      <c r="G418" s="41">
        <f t="shared" si="113"/>
        <v>0</v>
      </c>
      <c r="H418" s="4" t="e">
        <f t="shared" si="114"/>
        <v>#N/A</v>
      </c>
      <c r="I418" s="63" t="e">
        <f>VLOOKUP(ROUNDDOWN($B418,0),Games!B$5:E$41,2,0)</f>
        <v>#N/A</v>
      </c>
      <c r="J418" s="5" t="e">
        <f t="shared" si="115"/>
        <v>#N/A</v>
      </c>
      <c r="K418" s="5" t="e">
        <f t="shared" si="116"/>
        <v>#N/A</v>
      </c>
      <c r="L418" s="55" t="e">
        <f t="shared" si="117"/>
        <v>#N/A</v>
      </c>
      <c r="M418" s="9">
        <f t="shared" si="124"/>
        <v>0</v>
      </c>
      <c r="N418" s="9" t="e">
        <f>VLOOKUP(VLOOKUP($B418,played,3,0),points,2+$D418,0)</f>
        <v>#N/A</v>
      </c>
      <c r="O418" s="9">
        <v>3</v>
      </c>
      <c r="P418" s="9">
        <v>1</v>
      </c>
      <c r="Q418" s="5" t="e">
        <f t="shared" si="121"/>
        <v>#N/A</v>
      </c>
      <c r="R418" s="5">
        <f t="shared" si="119"/>
        <v>0</v>
      </c>
      <c r="S418" s="9">
        <v>1</v>
      </c>
      <c r="T418" s="5" t="e">
        <f t="shared" si="122"/>
        <v>#N/A</v>
      </c>
      <c r="U418" s="5">
        <f t="shared" si="120"/>
        <v>0</v>
      </c>
    </row>
    <row r="419" spans="1:21" x14ac:dyDescent="0.25">
      <c r="A419" s="12" t="s">
        <v>209</v>
      </c>
      <c r="B419" s="2"/>
      <c r="C419" s="8"/>
      <c r="D419" s="2"/>
      <c r="E419" s="2"/>
      <c r="F419" s="41">
        <f t="shared" si="123"/>
        <v>0</v>
      </c>
      <c r="G419" s="41">
        <f t="shared" si="113"/>
        <v>0</v>
      </c>
      <c r="H419" s="4" t="e">
        <f t="shared" si="114"/>
        <v>#N/A</v>
      </c>
      <c r="I419" s="63" t="e">
        <f>VLOOKUP(ROUNDDOWN($B419,0),Games!B$5:E$41,2,0)</f>
        <v>#N/A</v>
      </c>
      <c r="J419" s="5" t="e">
        <f t="shared" si="115"/>
        <v>#N/A</v>
      </c>
      <c r="K419" s="5" t="e">
        <f t="shared" si="116"/>
        <v>#N/A</v>
      </c>
      <c r="L419" s="55" t="e">
        <f t="shared" si="117"/>
        <v>#N/A</v>
      </c>
      <c r="M419" s="9">
        <f t="shared" si="124"/>
        <v>0</v>
      </c>
      <c r="N419" s="9" t="e">
        <f>VLOOKUP(VLOOKUP($B419,played,3,0),points,2+$D419,0)</f>
        <v>#N/A</v>
      </c>
      <c r="O419" s="9">
        <v>2</v>
      </c>
      <c r="P419" s="9">
        <v>1</v>
      </c>
      <c r="Q419" s="5" t="e">
        <f t="shared" si="121"/>
        <v>#N/A</v>
      </c>
      <c r="R419" s="5">
        <f t="shared" si="119"/>
        <v>0</v>
      </c>
      <c r="S419" s="9">
        <v>1</v>
      </c>
      <c r="T419" s="5" t="e">
        <f>IF(#REF!="Day",1,IF((C419+K419/10)=(#REF!+#REF!/10),0,1))</f>
        <v>#REF!</v>
      </c>
      <c r="U419" s="5">
        <f t="shared" si="120"/>
        <v>0</v>
      </c>
    </row>
    <row r="420" spans="1:21" x14ac:dyDescent="0.25">
      <c r="A420" s="12" t="s">
        <v>209</v>
      </c>
      <c r="B420" s="2"/>
      <c r="C420" s="8"/>
      <c r="D420" s="2"/>
      <c r="E420" s="2"/>
      <c r="F420" s="41">
        <f t="shared" si="123"/>
        <v>0</v>
      </c>
      <c r="G420" s="41">
        <f t="shared" si="113"/>
        <v>0</v>
      </c>
      <c r="H420" s="4" t="e">
        <f t="shared" si="114"/>
        <v>#N/A</v>
      </c>
      <c r="I420" s="63" t="e">
        <f>VLOOKUP(ROUNDDOWN($B420,0),Games!B$5:E$41,2,0)</f>
        <v>#N/A</v>
      </c>
      <c r="J420" s="5" t="e">
        <f t="shared" si="115"/>
        <v>#N/A</v>
      </c>
      <c r="K420" s="5" t="e">
        <f t="shared" si="116"/>
        <v>#N/A</v>
      </c>
      <c r="L420" s="55" t="e">
        <f t="shared" si="117"/>
        <v>#N/A</v>
      </c>
      <c r="M420" s="9">
        <f t="shared" si="124"/>
        <v>0</v>
      </c>
      <c r="N420" s="9" t="e">
        <f>VLOOKUP(VLOOKUP($B420,played,3,0),points,2+$D420,0)</f>
        <v>#N/A</v>
      </c>
      <c r="O420" s="9">
        <v>1</v>
      </c>
      <c r="P420" s="9">
        <v>1</v>
      </c>
      <c r="Q420" s="5" t="e">
        <f t="shared" si="121"/>
        <v>#N/A</v>
      </c>
      <c r="R420" s="5">
        <f t="shared" si="119"/>
        <v>0</v>
      </c>
      <c r="S420" s="9">
        <v>1</v>
      </c>
      <c r="T420" s="5" t="e">
        <f t="shared" ref="T420:T451" si="125">IF(K415="Day",1,IF((C420+K420/10)=(C415+K415/10),0,1))</f>
        <v>#N/A</v>
      </c>
      <c r="U420" s="5">
        <f t="shared" si="120"/>
        <v>0</v>
      </c>
    </row>
    <row r="421" spans="1:21" x14ac:dyDescent="0.25">
      <c r="A421" s="12" t="s">
        <v>209</v>
      </c>
      <c r="B421" s="2"/>
      <c r="C421" s="8"/>
      <c r="D421" s="2"/>
      <c r="E421" s="2"/>
      <c r="F421" s="41">
        <f t="shared" si="123"/>
        <v>0</v>
      </c>
      <c r="G421" s="41">
        <f t="shared" si="113"/>
        <v>0</v>
      </c>
      <c r="H421" s="4" t="e">
        <f t="shared" si="114"/>
        <v>#N/A</v>
      </c>
      <c r="I421" s="63" t="e">
        <f>VLOOKUP(ROUNDDOWN($B421,0),Games!B$5:E$41,2,0)</f>
        <v>#N/A</v>
      </c>
      <c r="J421" s="5" t="e">
        <f t="shared" si="115"/>
        <v>#N/A</v>
      </c>
      <c r="K421" s="5" t="e">
        <f t="shared" si="116"/>
        <v>#N/A</v>
      </c>
      <c r="L421" s="55" t="e">
        <f t="shared" si="117"/>
        <v>#N/A</v>
      </c>
      <c r="M421" s="9">
        <f t="shared" si="124"/>
        <v>0</v>
      </c>
      <c r="N421" s="9" t="e">
        <f>VLOOKUP(VLOOKUP($B421,played,3,0),points,2+$D421,0)</f>
        <v>#N/A</v>
      </c>
      <c r="O421" s="9">
        <v>1</v>
      </c>
      <c r="P421" s="9">
        <v>1</v>
      </c>
      <c r="Q421" s="5" t="e">
        <f t="shared" si="121"/>
        <v>#N/A</v>
      </c>
      <c r="R421" s="5">
        <f t="shared" si="119"/>
        <v>0</v>
      </c>
      <c r="S421" s="9">
        <v>1</v>
      </c>
      <c r="T421" s="5" t="e">
        <f t="shared" si="125"/>
        <v>#N/A</v>
      </c>
      <c r="U421" s="5">
        <f t="shared" si="120"/>
        <v>0</v>
      </c>
    </row>
    <row r="422" spans="1:21" x14ac:dyDescent="0.25">
      <c r="A422" s="12" t="s">
        <v>209</v>
      </c>
      <c r="B422" s="2"/>
      <c r="C422" s="8"/>
      <c r="D422" s="2"/>
      <c r="E422" s="2"/>
      <c r="F422" s="41">
        <f t="shared" si="123"/>
        <v>0</v>
      </c>
      <c r="G422" s="41">
        <f t="shared" si="113"/>
        <v>0</v>
      </c>
      <c r="H422" s="4" t="e">
        <f t="shared" si="114"/>
        <v>#N/A</v>
      </c>
      <c r="I422" s="63" t="e">
        <f>VLOOKUP(ROUNDDOWN($B422,0),Games!B$5:E$41,2,0)</f>
        <v>#N/A</v>
      </c>
      <c r="J422" s="5" t="e">
        <f t="shared" si="115"/>
        <v>#N/A</v>
      </c>
      <c r="K422" s="5" t="e">
        <f t="shared" si="116"/>
        <v>#N/A</v>
      </c>
      <c r="L422" s="55" t="e">
        <f t="shared" si="117"/>
        <v>#N/A</v>
      </c>
      <c r="M422" s="9">
        <f t="shared" si="124"/>
        <v>0</v>
      </c>
      <c r="N422" s="9" t="e">
        <f>VLOOKUP(VLOOKUP($B422,played,3,0),points,2+E422,0)</f>
        <v>#N/A</v>
      </c>
      <c r="O422" s="9">
        <v>3</v>
      </c>
      <c r="P422" s="9">
        <v>1</v>
      </c>
      <c r="Q422" s="5" t="e">
        <f t="shared" si="121"/>
        <v>#N/A</v>
      </c>
      <c r="R422" s="5">
        <f t="shared" si="119"/>
        <v>0</v>
      </c>
      <c r="S422" s="9">
        <v>1</v>
      </c>
      <c r="T422" s="5" t="e">
        <f t="shared" si="125"/>
        <v>#N/A</v>
      </c>
      <c r="U422" s="5">
        <f t="shared" si="120"/>
        <v>0</v>
      </c>
    </row>
    <row r="423" spans="1:21" x14ac:dyDescent="0.25">
      <c r="A423" s="12" t="s">
        <v>209</v>
      </c>
      <c r="B423" s="2"/>
      <c r="C423" s="8"/>
      <c r="D423" s="2"/>
      <c r="E423" s="2"/>
      <c r="F423" s="41">
        <f t="shared" si="123"/>
        <v>0</v>
      </c>
      <c r="G423" s="41">
        <f t="shared" si="113"/>
        <v>0</v>
      </c>
      <c r="H423" s="4" t="e">
        <f t="shared" si="114"/>
        <v>#N/A</v>
      </c>
      <c r="I423" s="63" t="e">
        <f>VLOOKUP(ROUNDDOWN($B423,0),Games!B$5:E$41,2,0)</f>
        <v>#N/A</v>
      </c>
      <c r="J423" s="5" t="e">
        <f t="shared" si="115"/>
        <v>#N/A</v>
      </c>
      <c r="K423" s="5" t="e">
        <f t="shared" si="116"/>
        <v>#N/A</v>
      </c>
      <c r="L423" s="55" t="e">
        <f t="shared" si="117"/>
        <v>#N/A</v>
      </c>
      <c r="M423" s="9">
        <f t="shared" si="124"/>
        <v>0</v>
      </c>
      <c r="N423" s="9">
        <v>0</v>
      </c>
      <c r="O423" s="9">
        <v>0</v>
      </c>
      <c r="P423" s="9">
        <v>1</v>
      </c>
      <c r="Q423" s="5" t="e">
        <f t="shared" si="121"/>
        <v>#N/A</v>
      </c>
      <c r="R423" s="5">
        <f t="shared" si="119"/>
        <v>0</v>
      </c>
      <c r="S423" s="9">
        <v>16</v>
      </c>
      <c r="T423" s="5" t="e">
        <f t="shared" si="125"/>
        <v>#N/A</v>
      </c>
      <c r="U423" s="5">
        <f t="shared" si="120"/>
        <v>0</v>
      </c>
    </row>
    <row r="424" spans="1:21" x14ac:dyDescent="0.25">
      <c r="A424" s="12" t="s">
        <v>209</v>
      </c>
      <c r="B424" s="2"/>
      <c r="C424" s="8"/>
      <c r="D424" s="2"/>
      <c r="E424" s="2"/>
      <c r="F424" s="41">
        <f t="shared" si="123"/>
        <v>0</v>
      </c>
      <c r="G424" s="41">
        <f t="shared" si="113"/>
        <v>0</v>
      </c>
      <c r="H424" s="4" t="e">
        <f t="shared" si="114"/>
        <v>#N/A</v>
      </c>
      <c r="I424" s="63" t="e">
        <f>VLOOKUP(ROUNDDOWN($B424,0),Games!B$5:E$41,2,0)</f>
        <v>#N/A</v>
      </c>
      <c r="J424" s="5" t="e">
        <f t="shared" si="115"/>
        <v>#N/A</v>
      </c>
      <c r="K424" s="5" t="e">
        <f t="shared" si="116"/>
        <v>#N/A</v>
      </c>
      <c r="L424" s="55" t="e">
        <f t="shared" si="117"/>
        <v>#N/A</v>
      </c>
      <c r="M424" s="9">
        <f t="shared" si="124"/>
        <v>0</v>
      </c>
      <c r="N424" s="9" t="e">
        <f t="shared" ref="N424:N429" si="126">VLOOKUP(VLOOKUP($B424,played,3,0),points,2+$D424,0)</f>
        <v>#N/A</v>
      </c>
      <c r="O424" s="9">
        <v>10</v>
      </c>
      <c r="P424" s="9">
        <v>1</v>
      </c>
      <c r="Q424" s="5" t="e">
        <f t="shared" si="121"/>
        <v>#N/A</v>
      </c>
      <c r="R424" s="5">
        <f t="shared" si="119"/>
        <v>0</v>
      </c>
      <c r="S424" s="9">
        <v>1</v>
      </c>
      <c r="T424" s="5" t="e">
        <f t="shared" si="125"/>
        <v>#N/A</v>
      </c>
      <c r="U424" s="5">
        <f t="shared" si="120"/>
        <v>0</v>
      </c>
    </row>
    <row r="425" spans="1:21" x14ac:dyDescent="0.25">
      <c r="A425" s="12" t="s">
        <v>209</v>
      </c>
      <c r="B425" s="2"/>
      <c r="C425" s="8"/>
      <c r="D425" s="2"/>
      <c r="E425" s="2"/>
      <c r="F425" s="41">
        <f t="shared" si="123"/>
        <v>0</v>
      </c>
      <c r="G425" s="41">
        <f t="shared" si="113"/>
        <v>0</v>
      </c>
      <c r="H425" s="4" t="e">
        <f t="shared" si="114"/>
        <v>#N/A</v>
      </c>
      <c r="I425" s="63" t="e">
        <f>VLOOKUP(ROUNDDOWN($B425,0),Games!B$5:E$41,2,0)</f>
        <v>#N/A</v>
      </c>
      <c r="J425" s="5" t="e">
        <f t="shared" si="115"/>
        <v>#N/A</v>
      </c>
      <c r="K425" s="5" t="e">
        <f t="shared" si="116"/>
        <v>#N/A</v>
      </c>
      <c r="L425" s="55" t="e">
        <f t="shared" si="117"/>
        <v>#N/A</v>
      </c>
      <c r="M425" s="9">
        <f t="shared" si="124"/>
        <v>0</v>
      </c>
      <c r="N425" s="9" t="e">
        <f t="shared" si="126"/>
        <v>#N/A</v>
      </c>
      <c r="O425" s="9">
        <v>1</v>
      </c>
      <c r="P425" s="9">
        <v>1</v>
      </c>
      <c r="Q425" s="5" t="e">
        <f t="shared" si="121"/>
        <v>#N/A</v>
      </c>
      <c r="R425" s="5">
        <f t="shared" si="119"/>
        <v>0</v>
      </c>
      <c r="S425" s="9">
        <v>1</v>
      </c>
      <c r="T425" s="5" t="e">
        <f t="shared" si="125"/>
        <v>#N/A</v>
      </c>
      <c r="U425" s="5">
        <f t="shared" si="120"/>
        <v>0</v>
      </c>
    </row>
    <row r="426" spans="1:21" x14ac:dyDescent="0.25">
      <c r="A426" s="12" t="s">
        <v>209</v>
      </c>
      <c r="B426" s="2"/>
      <c r="C426" s="8"/>
      <c r="D426" s="2"/>
      <c r="E426" s="2"/>
      <c r="F426" s="41">
        <f t="shared" si="123"/>
        <v>0</v>
      </c>
      <c r="G426" s="41">
        <f t="shared" si="113"/>
        <v>0</v>
      </c>
      <c r="H426" s="4" t="e">
        <f t="shared" si="114"/>
        <v>#N/A</v>
      </c>
      <c r="I426" s="63" t="e">
        <f>VLOOKUP(ROUNDDOWN($B426,0),Games!B$5:E$41,2,0)</f>
        <v>#N/A</v>
      </c>
      <c r="J426" s="5" t="e">
        <f t="shared" si="115"/>
        <v>#N/A</v>
      </c>
      <c r="K426" s="5" t="e">
        <f t="shared" si="116"/>
        <v>#N/A</v>
      </c>
      <c r="L426" s="55" t="e">
        <f t="shared" si="117"/>
        <v>#N/A</v>
      </c>
      <c r="M426" s="9">
        <f t="shared" si="124"/>
        <v>0</v>
      </c>
      <c r="N426" s="9" t="e">
        <f t="shared" si="126"/>
        <v>#N/A</v>
      </c>
      <c r="O426" s="9">
        <v>3</v>
      </c>
      <c r="P426" s="9">
        <v>1</v>
      </c>
      <c r="Q426" s="5" t="e">
        <f t="shared" si="121"/>
        <v>#N/A</v>
      </c>
      <c r="R426" s="5">
        <f t="shared" si="119"/>
        <v>0</v>
      </c>
      <c r="S426" s="9">
        <v>1</v>
      </c>
      <c r="T426" s="5" t="e">
        <f t="shared" si="125"/>
        <v>#N/A</v>
      </c>
      <c r="U426" s="5">
        <f t="shared" si="120"/>
        <v>0</v>
      </c>
    </row>
    <row r="427" spans="1:21" ht="15" customHeight="1" x14ac:dyDescent="0.25">
      <c r="A427" s="12" t="s">
        <v>209</v>
      </c>
      <c r="B427" s="2"/>
      <c r="C427" s="8"/>
      <c r="D427" s="2"/>
      <c r="E427" s="2"/>
      <c r="F427" s="41">
        <f t="shared" si="123"/>
        <v>0</v>
      </c>
      <c r="G427" s="41">
        <f t="shared" si="113"/>
        <v>0</v>
      </c>
      <c r="H427" s="4" t="e">
        <f t="shared" si="114"/>
        <v>#N/A</v>
      </c>
      <c r="I427" s="63" t="e">
        <f>VLOOKUP(ROUNDDOWN($B427,0),Games!B$5:E$41,2,0)</f>
        <v>#N/A</v>
      </c>
      <c r="J427" s="5" t="e">
        <f t="shared" si="115"/>
        <v>#N/A</v>
      </c>
      <c r="K427" s="5" t="e">
        <f t="shared" si="116"/>
        <v>#N/A</v>
      </c>
      <c r="L427" s="55" t="e">
        <f t="shared" si="117"/>
        <v>#N/A</v>
      </c>
      <c r="M427" s="9">
        <f t="shared" si="124"/>
        <v>0</v>
      </c>
      <c r="N427" s="9" t="e">
        <f t="shared" si="126"/>
        <v>#N/A</v>
      </c>
      <c r="O427" s="9">
        <v>1</v>
      </c>
      <c r="P427" s="9">
        <v>1</v>
      </c>
      <c r="Q427" s="5" t="e">
        <f t="shared" si="121"/>
        <v>#N/A</v>
      </c>
      <c r="R427" s="5">
        <f t="shared" si="119"/>
        <v>0</v>
      </c>
      <c r="S427" s="9">
        <v>1</v>
      </c>
      <c r="T427" s="5" t="e">
        <f t="shared" si="125"/>
        <v>#N/A</v>
      </c>
      <c r="U427" s="5">
        <f t="shared" si="120"/>
        <v>0</v>
      </c>
    </row>
    <row r="428" spans="1:21" ht="15" customHeight="1" x14ac:dyDescent="0.25">
      <c r="A428" s="12" t="s">
        <v>209</v>
      </c>
      <c r="B428" s="2"/>
      <c r="C428" s="8"/>
      <c r="D428" s="2"/>
      <c r="E428" s="2"/>
      <c r="F428" s="41">
        <f t="shared" si="123"/>
        <v>0</v>
      </c>
      <c r="G428" s="41">
        <f t="shared" si="113"/>
        <v>0</v>
      </c>
      <c r="H428" s="4" t="e">
        <f t="shared" si="114"/>
        <v>#N/A</v>
      </c>
      <c r="I428" s="63" t="e">
        <f>VLOOKUP(ROUNDDOWN($B428,0),Games!B$5:E$41,2,0)</f>
        <v>#N/A</v>
      </c>
      <c r="J428" s="5" t="e">
        <f t="shared" si="115"/>
        <v>#N/A</v>
      </c>
      <c r="K428" s="5" t="e">
        <f t="shared" si="116"/>
        <v>#N/A</v>
      </c>
      <c r="L428" s="55" t="e">
        <f t="shared" si="117"/>
        <v>#N/A</v>
      </c>
      <c r="M428" s="9">
        <f t="shared" si="124"/>
        <v>0</v>
      </c>
      <c r="N428" s="9" t="e">
        <f t="shared" si="126"/>
        <v>#N/A</v>
      </c>
      <c r="O428" s="9">
        <v>2</v>
      </c>
      <c r="P428" s="9">
        <v>1</v>
      </c>
      <c r="Q428" s="5" t="e">
        <f t="shared" si="121"/>
        <v>#N/A</v>
      </c>
      <c r="R428" s="5">
        <f t="shared" si="119"/>
        <v>0</v>
      </c>
      <c r="S428" s="9">
        <v>1</v>
      </c>
      <c r="T428" s="5" t="e">
        <f t="shared" si="125"/>
        <v>#N/A</v>
      </c>
      <c r="U428" s="5">
        <f t="shared" si="120"/>
        <v>0</v>
      </c>
    </row>
    <row r="429" spans="1:21" ht="15" customHeight="1" x14ac:dyDescent="0.25">
      <c r="A429" s="12" t="s">
        <v>209</v>
      </c>
      <c r="B429" s="12"/>
      <c r="C429" s="8"/>
      <c r="D429" s="12"/>
      <c r="E429" s="2"/>
      <c r="F429" s="41">
        <f t="shared" si="123"/>
        <v>0</v>
      </c>
      <c r="G429" s="41">
        <f t="shared" si="113"/>
        <v>0</v>
      </c>
      <c r="H429" s="4" t="e">
        <f t="shared" si="114"/>
        <v>#N/A</v>
      </c>
      <c r="I429" s="63" t="e">
        <f>VLOOKUP(ROUNDDOWN($B429,0),Games!B$5:E$41,2,0)</f>
        <v>#N/A</v>
      </c>
      <c r="J429" s="5" t="e">
        <f t="shared" si="115"/>
        <v>#N/A</v>
      </c>
      <c r="K429" s="5" t="e">
        <f t="shared" si="116"/>
        <v>#N/A</v>
      </c>
      <c r="L429" s="55" t="e">
        <f t="shared" si="117"/>
        <v>#N/A</v>
      </c>
      <c r="M429" s="9">
        <f t="shared" si="124"/>
        <v>0</v>
      </c>
      <c r="N429" s="9" t="e">
        <f t="shared" si="126"/>
        <v>#N/A</v>
      </c>
      <c r="O429" s="9">
        <v>6</v>
      </c>
      <c r="P429" s="9">
        <v>1</v>
      </c>
      <c r="Q429" s="5" t="e">
        <f t="shared" si="121"/>
        <v>#N/A</v>
      </c>
      <c r="R429" s="5">
        <f t="shared" si="119"/>
        <v>0</v>
      </c>
      <c r="S429" s="9">
        <v>1</v>
      </c>
      <c r="T429" s="5" t="e">
        <f t="shared" si="125"/>
        <v>#N/A</v>
      </c>
      <c r="U429" s="5">
        <f t="shared" si="120"/>
        <v>0</v>
      </c>
    </row>
    <row r="430" spans="1:21" ht="15" customHeight="1" x14ac:dyDescent="0.25">
      <c r="A430" s="12" t="s">
        <v>209</v>
      </c>
      <c r="B430" s="12"/>
      <c r="C430" s="8"/>
      <c r="D430" s="2"/>
      <c r="E430" s="12"/>
      <c r="F430" s="41">
        <f t="shared" si="123"/>
        <v>0</v>
      </c>
      <c r="G430" s="41">
        <f t="shared" si="113"/>
        <v>0</v>
      </c>
      <c r="H430" s="4" t="e">
        <f t="shared" si="114"/>
        <v>#N/A</v>
      </c>
      <c r="I430" s="63" t="e">
        <f>VLOOKUP(ROUNDDOWN($B430,0),Games!B$5:E$41,2,0)</f>
        <v>#N/A</v>
      </c>
      <c r="J430" s="5" t="e">
        <f t="shared" si="115"/>
        <v>#N/A</v>
      </c>
      <c r="K430" s="5" t="e">
        <f t="shared" si="116"/>
        <v>#N/A</v>
      </c>
      <c r="L430" s="55" t="e">
        <f t="shared" si="117"/>
        <v>#N/A</v>
      </c>
      <c r="M430" s="9">
        <f t="shared" si="124"/>
        <v>0</v>
      </c>
      <c r="N430" s="9" t="e">
        <f>VLOOKUP(VLOOKUP($B430,played,3,0),points,2+E430,0)</f>
        <v>#N/A</v>
      </c>
      <c r="O430" s="9">
        <v>2</v>
      </c>
      <c r="P430" s="9">
        <v>1</v>
      </c>
      <c r="Q430" s="5" t="e">
        <f t="shared" si="121"/>
        <v>#N/A</v>
      </c>
      <c r="R430" s="5">
        <f t="shared" si="119"/>
        <v>0</v>
      </c>
      <c r="S430" s="9">
        <v>1</v>
      </c>
      <c r="T430" s="5" t="e">
        <f t="shared" si="125"/>
        <v>#N/A</v>
      </c>
      <c r="U430" s="5">
        <f t="shared" si="120"/>
        <v>0</v>
      </c>
    </row>
    <row r="431" spans="1:21" ht="15" customHeight="1" x14ac:dyDescent="0.25">
      <c r="A431" s="12" t="s">
        <v>209</v>
      </c>
      <c r="B431" s="12"/>
      <c r="C431" s="8"/>
      <c r="D431" s="2"/>
      <c r="E431" s="2"/>
      <c r="F431" s="41">
        <f t="shared" si="123"/>
        <v>0</v>
      </c>
      <c r="G431" s="41">
        <f t="shared" si="113"/>
        <v>0</v>
      </c>
      <c r="H431" s="4" t="e">
        <f t="shared" si="114"/>
        <v>#N/A</v>
      </c>
      <c r="I431" s="63" t="e">
        <f>VLOOKUP(ROUNDDOWN($B431,0),Games!B$5:E$41,2,0)</f>
        <v>#N/A</v>
      </c>
      <c r="J431" s="5" t="e">
        <f t="shared" si="115"/>
        <v>#N/A</v>
      </c>
      <c r="K431" s="5" t="e">
        <f t="shared" si="116"/>
        <v>#N/A</v>
      </c>
      <c r="L431" s="55" t="e">
        <f t="shared" si="117"/>
        <v>#N/A</v>
      </c>
      <c r="M431" s="9">
        <f t="shared" si="124"/>
        <v>0</v>
      </c>
      <c r="N431" s="9" t="e">
        <f>VLOOKUP(VLOOKUP($B431,played,3,0),points,2+$D431,0)</f>
        <v>#N/A</v>
      </c>
      <c r="O431" s="9">
        <v>2</v>
      </c>
      <c r="P431" s="9">
        <v>1</v>
      </c>
      <c r="Q431" s="5" t="e">
        <f t="shared" si="121"/>
        <v>#N/A</v>
      </c>
      <c r="R431" s="5">
        <f t="shared" si="119"/>
        <v>0</v>
      </c>
      <c r="S431" s="9">
        <v>1</v>
      </c>
      <c r="T431" s="5" t="e">
        <f t="shared" si="125"/>
        <v>#N/A</v>
      </c>
      <c r="U431" s="5">
        <f t="shared" si="120"/>
        <v>0</v>
      </c>
    </row>
    <row r="432" spans="1:21" ht="15" customHeight="1" x14ac:dyDescent="0.25">
      <c r="A432" s="12" t="s">
        <v>209</v>
      </c>
      <c r="B432" s="2"/>
      <c r="C432" s="8"/>
      <c r="D432" s="2"/>
      <c r="E432" s="2"/>
      <c r="F432" s="41">
        <f t="shared" si="123"/>
        <v>0</v>
      </c>
      <c r="G432" s="41">
        <f t="shared" si="113"/>
        <v>0</v>
      </c>
      <c r="H432" s="4" t="e">
        <f t="shared" si="114"/>
        <v>#N/A</v>
      </c>
      <c r="I432" s="63" t="e">
        <f>VLOOKUP(ROUNDDOWN($B432,0),Games!B$5:E$41,2,0)</f>
        <v>#N/A</v>
      </c>
      <c r="J432" s="5" t="e">
        <f t="shared" si="115"/>
        <v>#N/A</v>
      </c>
      <c r="K432" s="5" t="e">
        <f t="shared" si="116"/>
        <v>#N/A</v>
      </c>
      <c r="L432" s="55" t="e">
        <f t="shared" si="117"/>
        <v>#N/A</v>
      </c>
      <c r="M432" s="9">
        <f t="shared" si="124"/>
        <v>0</v>
      </c>
      <c r="N432" s="9" t="e">
        <f>VLOOKUP(VLOOKUP($B432,played,3,0),points,2+$D432,0)</f>
        <v>#N/A</v>
      </c>
      <c r="O432" s="9">
        <v>1</v>
      </c>
      <c r="P432" s="9">
        <v>1</v>
      </c>
      <c r="Q432" s="5" t="e">
        <f t="shared" si="121"/>
        <v>#N/A</v>
      </c>
      <c r="R432" s="5">
        <f t="shared" si="119"/>
        <v>0</v>
      </c>
      <c r="S432" s="9">
        <v>1</v>
      </c>
      <c r="T432" s="5" t="e">
        <f t="shared" si="125"/>
        <v>#N/A</v>
      </c>
      <c r="U432" s="5">
        <f t="shared" si="120"/>
        <v>0</v>
      </c>
    </row>
    <row r="433" spans="1:21" ht="15" customHeight="1" x14ac:dyDescent="0.25">
      <c r="A433" s="12" t="s">
        <v>209</v>
      </c>
      <c r="B433" s="2"/>
      <c r="C433" s="8"/>
      <c r="D433" s="2"/>
      <c r="E433" s="2"/>
      <c r="F433" s="41">
        <f t="shared" si="123"/>
        <v>0</v>
      </c>
      <c r="G433" s="41">
        <f t="shared" si="113"/>
        <v>0</v>
      </c>
      <c r="H433" s="4" t="e">
        <f t="shared" si="114"/>
        <v>#N/A</v>
      </c>
      <c r="I433" s="63" t="e">
        <f>VLOOKUP(ROUNDDOWN($B433,0),Games!B$5:E$41,2,0)</f>
        <v>#N/A</v>
      </c>
      <c r="J433" s="5" t="e">
        <f t="shared" si="115"/>
        <v>#N/A</v>
      </c>
      <c r="K433" s="5" t="e">
        <f t="shared" si="116"/>
        <v>#N/A</v>
      </c>
      <c r="L433" s="55" t="e">
        <f t="shared" si="117"/>
        <v>#N/A</v>
      </c>
      <c r="M433" s="9">
        <f t="shared" si="124"/>
        <v>0</v>
      </c>
      <c r="N433" s="9" t="e">
        <f>VLOOKUP(VLOOKUP($B433,played,3,0),points,2+$D433,0)</f>
        <v>#N/A</v>
      </c>
      <c r="O433" s="9">
        <v>10</v>
      </c>
      <c r="P433" s="9">
        <v>1</v>
      </c>
      <c r="Q433" s="5" t="e">
        <f t="shared" si="121"/>
        <v>#N/A</v>
      </c>
      <c r="R433" s="5">
        <f t="shared" si="119"/>
        <v>0</v>
      </c>
      <c r="S433" s="9">
        <v>1</v>
      </c>
      <c r="T433" s="5" t="e">
        <f t="shared" si="125"/>
        <v>#N/A</v>
      </c>
      <c r="U433" s="5">
        <f t="shared" si="120"/>
        <v>0</v>
      </c>
    </row>
    <row r="434" spans="1:21" ht="15" customHeight="1" x14ac:dyDescent="0.25">
      <c r="A434" s="12" t="s">
        <v>209</v>
      </c>
      <c r="B434" s="2"/>
      <c r="C434" s="8"/>
      <c r="D434" s="2"/>
      <c r="E434" s="2"/>
      <c r="F434" s="41">
        <f t="shared" si="123"/>
        <v>0</v>
      </c>
      <c r="G434" s="41">
        <f t="shared" si="113"/>
        <v>0</v>
      </c>
      <c r="H434" s="4" t="e">
        <f t="shared" si="114"/>
        <v>#N/A</v>
      </c>
      <c r="I434" s="63" t="e">
        <f>VLOOKUP(ROUNDDOWN($B434,0),Games!B$5:E$41,2,0)</f>
        <v>#N/A</v>
      </c>
      <c r="J434" s="5" t="e">
        <f t="shared" si="115"/>
        <v>#N/A</v>
      </c>
      <c r="K434" s="5" t="e">
        <f t="shared" si="116"/>
        <v>#N/A</v>
      </c>
      <c r="L434" s="55" t="e">
        <f t="shared" si="117"/>
        <v>#N/A</v>
      </c>
      <c r="M434" s="9">
        <f t="shared" si="124"/>
        <v>0</v>
      </c>
      <c r="N434" s="9" t="e">
        <f>VLOOKUP(VLOOKUP($B434,played,3,0),points,2+$D434,0)</f>
        <v>#N/A</v>
      </c>
      <c r="O434" s="9">
        <v>10</v>
      </c>
      <c r="P434" s="9">
        <v>1</v>
      </c>
      <c r="Q434" s="5" t="e">
        <f t="shared" si="121"/>
        <v>#N/A</v>
      </c>
      <c r="R434" s="5">
        <f t="shared" si="119"/>
        <v>0</v>
      </c>
      <c r="S434" s="9">
        <v>1</v>
      </c>
      <c r="T434" s="5" t="e">
        <f t="shared" si="125"/>
        <v>#N/A</v>
      </c>
      <c r="U434" s="5">
        <f t="shared" si="120"/>
        <v>0</v>
      </c>
    </row>
    <row r="435" spans="1:21" ht="15" customHeight="1" x14ac:dyDescent="0.25">
      <c r="A435" s="12" t="s">
        <v>209</v>
      </c>
      <c r="B435" s="2"/>
      <c r="C435" s="8"/>
      <c r="D435" s="2"/>
      <c r="E435" s="2"/>
      <c r="F435" s="41">
        <f t="shared" si="123"/>
        <v>0</v>
      </c>
      <c r="G435" s="41">
        <f t="shared" si="113"/>
        <v>0</v>
      </c>
      <c r="H435" s="4" t="e">
        <f t="shared" si="114"/>
        <v>#N/A</v>
      </c>
      <c r="I435" s="63" t="e">
        <f>VLOOKUP(ROUNDDOWN($B435,0),Games!B$5:E$41,2,0)</f>
        <v>#N/A</v>
      </c>
      <c r="J435" s="5" t="e">
        <f t="shared" si="115"/>
        <v>#N/A</v>
      </c>
      <c r="K435" s="5" t="e">
        <f t="shared" si="116"/>
        <v>#N/A</v>
      </c>
      <c r="L435" s="55" t="e">
        <f t="shared" si="117"/>
        <v>#N/A</v>
      </c>
      <c r="M435" s="9">
        <f t="shared" si="124"/>
        <v>0</v>
      </c>
      <c r="N435" s="9" t="e">
        <f>VLOOKUP(VLOOKUP($B435,played,3,0),points,2+$D435,0)</f>
        <v>#N/A</v>
      </c>
      <c r="O435" s="9">
        <v>1</v>
      </c>
      <c r="P435" s="9">
        <v>1</v>
      </c>
      <c r="Q435" s="5" t="e">
        <f t="shared" ref="Q435:Q466" si="127">IF(K434="Day",1,IF((C435+INT(B435)/100)=(C434+INT(B434)/100),0,1))</f>
        <v>#N/A</v>
      </c>
      <c r="R435" s="5">
        <f t="shared" si="119"/>
        <v>0</v>
      </c>
      <c r="S435" s="9">
        <v>0</v>
      </c>
      <c r="T435" s="5" t="e">
        <f t="shared" si="125"/>
        <v>#N/A</v>
      </c>
      <c r="U435" s="5">
        <f t="shared" si="120"/>
        <v>0</v>
      </c>
    </row>
    <row r="436" spans="1:21" ht="15" customHeight="1" x14ac:dyDescent="0.25">
      <c r="A436" s="12" t="s">
        <v>209</v>
      </c>
      <c r="B436" s="2"/>
      <c r="C436" s="8"/>
      <c r="D436" s="2"/>
      <c r="E436" s="2"/>
      <c r="F436" s="41">
        <f t="shared" si="123"/>
        <v>0</v>
      </c>
      <c r="G436" s="41">
        <f t="shared" si="113"/>
        <v>0</v>
      </c>
      <c r="H436" s="4" t="e">
        <f t="shared" si="114"/>
        <v>#N/A</v>
      </c>
      <c r="I436" s="63" t="e">
        <f>VLOOKUP(ROUNDDOWN($B436,0),Games!B$5:E$41,2,0)</f>
        <v>#N/A</v>
      </c>
      <c r="J436" s="5" t="e">
        <f t="shared" si="115"/>
        <v>#N/A</v>
      </c>
      <c r="K436" s="5" t="e">
        <f t="shared" si="116"/>
        <v>#N/A</v>
      </c>
      <c r="L436" s="55" t="e">
        <f t="shared" si="117"/>
        <v>#N/A</v>
      </c>
      <c r="M436" s="9">
        <f t="shared" si="124"/>
        <v>0</v>
      </c>
      <c r="N436" s="9" t="e">
        <f>VLOOKUP(VLOOKUP($B436,played,3,0),points,2+E436,0)</f>
        <v>#N/A</v>
      </c>
      <c r="O436" s="9">
        <v>6</v>
      </c>
      <c r="P436" s="9">
        <v>1</v>
      </c>
      <c r="Q436" s="5" t="e">
        <f t="shared" si="127"/>
        <v>#N/A</v>
      </c>
      <c r="R436" s="5">
        <f t="shared" si="119"/>
        <v>0</v>
      </c>
      <c r="S436" s="9">
        <v>1</v>
      </c>
      <c r="T436" s="5" t="e">
        <f t="shared" si="125"/>
        <v>#N/A</v>
      </c>
      <c r="U436" s="5">
        <f t="shared" si="120"/>
        <v>0</v>
      </c>
    </row>
    <row r="437" spans="1:21" ht="15" customHeight="1" x14ac:dyDescent="0.25">
      <c r="A437" s="12" t="s">
        <v>209</v>
      </c>
      <c r="B437" s="2"/>
      <c r="C437" s="8"/>
      <c r="D437" s="2"/>
      <c r="E437" s="12"/>
      <c r="F437" s="41">
        <f t="shared" si="123"/>
        <v>0</v>
      </c>
      <c r="G437" s="41">
        <f t="shared" si="113"/>
        <v>0</v>
      </c>
      <c r="H437" s="4" t="e">
        <f t="shared" si="114"/>
        <v>#N/A</v>
      </c>
      <c r="I437" s="63" t="e">
        <f>VLOOKUP(ROUNDDOWN($B437,0),Games!B$5:E$41,2,0)</f>
        <v>#N/A</v>
      </c>
      <c r="J437" s="5" t="e">
        <f t="shared" si="115"/>
        <v>#N/A</v>
      </c>
      <c r="K437" s="5" t="e">
        <f t="shared" si="116"/>
        <v>#N/A</v>
      </c>
      <c r="L437" s="55" t="e">
        <f t="shared" si="117"/>
        <v>#N/A</v>
      </c>
      <c r="M437" s="9">
        <f t="shared" si="124"/>
        <v>0</v>
      </c>
      <c r="N437" s="9" t="e">
        <f>VLOOKUP(VLOOKUP($B437,played,3,0),points,2+E437,0)</f>
        <v>#N/A</v>
      </c>
      <c r="O437" s="9">
        <v>2</v>
      </c>
      <c r="P437" s="9">
        <v>1</v>
      </c>
      <c r="Q437" s="5" t="e">
        <f t="shared" si="127"/>
        <v>#N/A</v>
      </c>
      <c r="R437" s="5">
        <f t="shared" si="119"/>
        <v>0</v>
      </c>
      <c r="S437" s="9">
        <v>1</v>
      </c>
      <c r="T437" s="5" t="e">
        <f t="shared" si="125"/>
        <v>#N/A</v>
      </c>
      <c r="U437" s="5">
        <f t="shared" si="120"/>
        <v>0</v>
      </c>
    </row>
    <row r="438" spans="1:21" ht="15" customHeight="1" x14ac:dyDescent="0.25">
      <c r="A438" s="12" t="s">
        <v>209</v>
      </c>
      <c r="B438" s="2"/>
      <c r="C438" s="8"/>
      <c r="D438" s="2"/>
      <c r="E438" s="2"/>
      <c r="F438" s="41">
        <f t="shared" si="123"/>
        <v>0</v>
      </c>
      <c r="G438" s="41">
        <f t="shared" si="113"/>
        <v>0</v>
      </c>
      <c r="H438" s="4" t="e">
        <f t="shared" si="114"/>
        <v>#N/A</v>
      </c>
      <c r="I438" s="63" t="e">
        <f>VLOOKUP(ROUNDDOWN($B438,0),Games!B$5:E$41,2,0)</f>
        <v>#N/A</v>
      </c>
      <c r="J438" s="5" t="e">
        <f t="shared" si="115"/>
        <v>#N/A</v>
      </c>
      <c r="K438" s="5" t="e">
        <f t="shared" si="116"/>
        <v>#N/A</v>
      </c>
      <c r="L438" s="55" t="e">
        <f t="shared" si="117"/>
        <v>#N/A</v>
      </c>
      <c r="M438" s="9">
        <f t="shared" si="124"/>
        <v>0</v>
      </c>
      <c r="N438" s="9">
        <v>0</v>
      </c>
      <c r="O438" s="9">
        <v>0</v>
      </c>
      <c r="P438" s="9">
        <v>1</v>
      </c>
      <c r="Q438" s="5" t="e">
        <f t="shared" si="127"/>
        <v>#N/A</v>
      </c>
      <c r="R438" s="5">
        <f t="shared" si="119"/>
        <v>0</v>
      </c>
      <c r="S438" s="9">
        <v>5</v>
      </c>
      <c r="T438" s="5" t="e">
        <f t="shared" si="125"/>
        <v>#N/A</v>
      </c>
      <c r="U438" s="5">
        <f t="shared" si="120"/>
        <v>0</v>
      </c>
    </row>
    <row r="439" spans="1:21" ht="15" customHeight="1" x14ac:dyDescent="0.25">
      <c r="A439" s="12" t="s">
        <v>209</v>
      </c>
      <c r="B439" s="2"/>
      <c r="C439" s="8"/>
      <c r="D439" s="2"/>
      <c r="E439" s="2"/>
      <c r="F439" s="41">
        <f t="shared" si="123"/>
        <v>0</v>
      </c>
      <c r="G439" s="41">
        <f t="shared" si="113"/>
        <v>0</v>
      </c>
      <c r="H439" s="4" t="e">
        <f t="shared" si="114"/>
        <v>#N/A</v>
      </c>
      <c r="I439" s="63" t="e">
        <f>VLOOKUP(ROUNDDOWN($B439,0),Games!B$5:E$41,2,0)</f>
        <v>#N/A</v>
      </c>
      <c r="J439" s="5" t="e">
        <f t="shared" si="115"/>
        <v>#N/A</v>
      </c>
      <c r="K439" s="5" t="e">
        <f t="shared" si="116"/>
        <v>#N/A</v>
      </c>
      <c r="L439" s="55" t="e">
        <f t="shared" si="117"/>
        <v>#N/A</v>
      </c>
      <c r="M439" s="9">
        <f t="shared" si="124"/>
        <v>0</v>
      </c>
      <c r="N439" s="9" t="e">
        <f t="shared" ref="N439:N449" si="128">VLOOKUP(VLOOKUP($B439,played,3,0),points,2+$D439,0)</f>
        <v>#N/A</v>
      </c>
      <c r="O439" s="9">
        <v>1</v>
      </c>
      <c r="P439" s="9">
        <v>1</v>
      </c>
      <c r="Q439" s="5" t="e">
        <f t="shared" si="127"/>
        <v>#N/A</v>
      </c>
      <c r="R439" s="5">
        <f t="shared" si="119"/>
        <v>0</v>
      </c>
      <c r="S439" s="9">
        <v>1</v>
      </c>
      <c r="T439" s="5" t="e">
        <f t="shared" si="125"/>
        <v>#N/A</v>
      </c>
      <c r="U439" s="5">
        <f t="shared" si="120"/>
        <v>0</v>
      </c>
    </row>
    <row r="440" spans="1:21" ht="15" customHeight="1" x14ac:dyDescent="0.25">
      <c r="A440" s="12" t="s">
        <v>209</v>
      </c>
      <c r="B440" s="2"/>
      <c r="C440" s="8"/>
      <c r="D440" s="2"/>
      <c r="E440" s="2"/>
      <c r="F440" s="41">
        <f t="shared" si="123"/>
        <v>0</v>
      </c>
      <c r="G440" s="41">
        <f t="shared" si="113"/>
        <v>0</v>
      </c>
      <c r="H440" s="4" t="e">
        <f t="shared" si="114"/>
        <v>#N/A</v>
      </c>
      <c r="I440" s="63" t="e">
        <f>VLOOKUP(ROUNDDOWN($B440,0),Games!B$5:E$41,2,0)</f>
        <v>#N/A</v>
      </c>
      <c r="J440" s="5" t="e">
        <f t="shared" si="115"/>
        <v>#N/A</v>
      </c>
      <c r="K440" s="5" t="e">
        <f t="shared" si="116"/>
        <v>#N/A</v>
      </c>
      <c r="L440" s="55" t="e">
        <f t="shared" si="117"/>
        <v>#N/A</v>
      </c>
      <c r="M440" s="9">
        <f t="shared" si="124"/>
        <v>0</v>
      </c>
      <c r="N440" s="9" t="e">
        <f t="shared" si="128"/>
        <v>#N/A</v>
      </c>
      <c r="O440" s="9">
        <v>10</v>
      </c>
      <c r="P440" s="9">
        <v>1</v>
      </c>
      <c r="Q440" s="5" t="e">
        <f t="shared" si="127"/>
        <v>#N/A</v>
      </c>
      <c r="R440" s="5">
        <f t="shared" si="119"/>
        <v>0</v>
      </c>
      <c r="S440" s="9">
        <v>1</v>
      </c>
      <c r="T440" s="5" t="e">
        <f t="shared" si="125"/>
        <v>#N/A</v>
      </c>
      <c r="U440" s="5">
        <f t="shared" si="120"/>
        <v>0</v>
      </c>
    </row>
    <row r="441" spans="1:21" ht="15" customHeight="1" x14ac:dyDescent="0.25">
      <c r="A441" s="12" t="s">
        <v>209</v>
      </c>
      <c r="B441" s="2"/>
      <c r="C441" s="8"/>
      <c r="D441" s="2"/>
      <c r="E441" s="2"/>
      <c r="F441" s="41">
        <f t="shared" si="123"/>
        <v>0</v>
      </c>
      <c r="G441" s="41">
        <f t="shared" si="113"/>
        <v>0</v>
      </c>
      <c r="H441" s="4" t="e">
        <f t="shared" si="114"/>
        <v>#N/A</v>
      </c>
      <c r="I441" s="63" t="e">
        <f>VLOOKUP(ROUNDDOWN($B441,0),Games!B$5:E$41,2,0)</f>
        <v>#N/A</v>
      </c>
      <c r="J441" s="5" t="e">
        <f t="shared" si="115"/>
        <v>#N/A</v>
      </c>
      <c r="K441" s="5" t="e">
        <f t="shared" si="116"/>
        <v>#N/A</v>
      </c>
      <c r="L441" s="55" t="e">
        <f t="shared" si="117"/>
        <v>#N/A</v>
      </c>
      <c r="M441" s="9">
        <f t="shared" si="124"/>
        <v>0</v>
      </c>
      <c r="N441" s="9" t="e">
        <f t="shared" si="128"/>
        <v>#N/A</v>
      </c>
      <c r="O441" s="9">
        <v>10</v>
      </c>
      <c r="P441" s="9">
        <v>1</v>
      </c>
      <c r="Q441" s="5" t="e">
        <f t="shared" si="127"/>
        <v>#N/A</v>
      </c>
      <c r="R441" s="5">
        <f t="shared" si="119"/>
        <v>0</v>
      </c>
      <c r="S441" s="9">
        <v>1</v>
      </c>
      <c r="T441" s="5" t="e">
        <f t="shared" si="125"/>
        <v>#N/A</v>
      </c>
      <c r="U441" s="5">
        <f t="shared" si="120"/>
        <v>0</v>
      </c>
    </row>
    <row r="442" spans="1:21" ht="15" customHeight="1" x14ac:dyDescent="0.25">
      <c r="A442" s="12" t="s">
        <v>209</v>
      </c>
      <c r="B442" s="2"/>
      <c r="C442" s="8"/>
      <c r="D442" s="2"/>
      <c r="E442" s="2"/>
      <c r="F442" s="41">
        <f t="shared" si="123"/>
        <v>0</v>
      </c>
      <c r="G442" s="41">
        <f t="shared" si="113"/>
        <v>0</v>
      </c>
      <c r="H442" s="4" t="e">
        <f t="shared" si="114"/>
        <v>#N/A</v>
      </c>
      <c r="I442" s="63" t="e">
        <f>VLOOKUP(ROUNDDOWN($B442,0),Games!B$5:E$41,2,0)</f>
        <v>#N/A</v>
      </c>
      <c r="J442" s="5" t="e">
        <f t="shared" si="115"/>
        <v>#N/A</v>
      </c>
      <c r="K442" s="5" t="e">
        <f t="shared" si="116"/>
        <v>#N/A</v>
      </c>
      <c r="L442" s="55" t="e">
        <f t="shared" si="117"/>
        <v>#N/A</v>
      </c>
      <c r="M442" s="9">
        <f t="shared" si="124"/>
        <v>0</v>
      </c>
      <c r="N442" s="9" t="e">
        <f t="shared" si="128"/>
        <v>#N/A</v>
      </c>
      <c r="O442" s="9">
        <v>2</v>
      </c>
      <c r="P442" s="9">
        <v>1</v>
      </c>
      <c r="Q442" s="5" t="e">
        <f t="shared" si="127"/>
        <v>#N/A</v>
      </c>
      <c r="R442" s="5">
        <f t="shared" si="119"/>
        <v>0</v>
      </c>
      <c r="S442" s="9">
        <v>1</v>
      </c>
      <c r="T442" s="5" t="e">
        <f t="shared" si="125"/>
        <v>#N/A</v>
      </c>
      <c r="U442" s="5">
        <f t="shared" si="120"/>
        <v>0</v>
      </c>
    </row>
    <row r="443" spans="1:21" ht="15" customHeight="1" x14ac:dyDescent="0.25">
      <c r="A443" s="12" t="s">
        <v>209</v>
      </c>
      <c r="B443" s="2"/>
      <c r="C443" s="8"/>
      <c r="D443" s="2"/>
      <c r="E443" s="2"/>
      <c r="F443" s="41">
        <f t="shared" si="123"/>
        <v>0</v>
      </c>
      <c r="G443" s="41">
        <f t="shared" si="113"/>
        <v>0</v>
      </c>
      <c r="H443" s="4" t="e">
        <f t="shared" si="114"/>
        <v>#N/A</v>
      </c>
      <c r="I443" s="63" t="e">
        <f>VLOOKUP(ROUNDDOWN($B443,0),Games!B$5:E$41,2,0)</f>
        <v>#N/A</v>
      </c>
      <c r="J443" s="5" t="e">
        <f t="shared" si="115"/>
        <v>#N/A</v>
      </c>
      <c r="K443" s="5" t="e">
        <f t="shared" si="116"/>
        <v>#N/A</v>
      </c>
      <c r="L443" s="55" t="e">
        <f t="shared" si="117"/>
        <v>#N/A</v>
      </c>
      <c r="M443" s="9">
        <f t="shared" si="124"/>
        <v>0</v>
      </c>
      <c r="N443" s="9" t="e">
        <f t="shared" si="128"/>
        <v>#N/A</v>
      </c>
      <c r="O443" s="9">
        <v>2</v>
      </c>
      <c r="P443" s="9">
        <v>1</v>
      </c>
      <c r="Q443" s="5" t="e">
        <f t="shared" si="127"/>
        <v>#N/A</v>
      </c>
      <c r="R443" s="5">
        <f t="shared" si="119"/>
        <v>0</v>
      </c>
      <c r="S443" s="9">
        <v>1</v>
      </c>
      <c r="T443" s="5" t="e">
        <f t="shared" si="125"/>
        <v>#N/A</v>
      </c>
      <c r="U443" s="5">
        <f t="shared" si="120"/>
        <v>0</v>
      </c>
    </row>
    <row r="444" spans="1:21" ht="15" customHeight="1" x14ac:dyDescent="0.25">
      <c r="A444" s="12" t="s">
        <v>209</v>
      </c>
      <c r="B444" s="2"/>
      <c r="C444" s="8"/>
      <c r="D444" s="2"/>
      <c r="E444" s="2"/>
      <c r="F444" s="41">
        <f t="shared" si="123"/>
        <v>0</v>
      </c>
      <c r="G444" s="41">
        <f t="shared" si="113"/>
        <v>0</v>
      </c>
      <c r="H444" s="4" t="e">
        <f t="shared" si="114"/>
        <v>#N/A</v>
      </c>
      <c r="I444" s="63" t="e">
        <f>VLOOKUP(ROUNDDOWN($B444,0),Games!B$5:E$41,2,0)</f>
        <v>#N/A</v>
      </c>
      <c r="J444" s="5" t="e">
        <f t="shared" si="115"/>
        <v>#N/A</v>
      </c>
      <c r="K444" s="5" t="e">
        <f t="shared" si="116"/>
        <v>#N/A</v>
      </c>
      <c r="L444" s="55" t="e">
        <f t="shared" si="117"/>
        <v>#N/A</v>
      </c>
      <c r="M444" s="9">
        <f t="shared" si="124"/>
        <v>0</v>
      </c>
      <c r="N444" s="9" t="e">
        <f t="shared" si="128"/>
        <v>#N/A</v>
      </c>
      <c r="O444" s="9">
        <v>3</v>
      </c>
      <c r="P444" s="9">
        <v>1</v>
      </c>
      <c r="Q444" s="5" t="e">
        <f t="shared" si="127"/>
        <v>#N/A</v>
      </c>
      <c r="R444" s="5">
        <f t="shared" si="119"/>
        <v>0</v>
      </c>
      <c r="S444" s="9">
        <v>1</v>
      </c>
      <c r="T444" s="5" t="e">
        <f t="shared" si="125"/>
        <v>#N/A</v>
      </c>
      <c r="U444" s="5">
        <f t="shared" si="120"/>
        <v>0</v>
      </c>
    </row>
    <row r="445" spans="1:21" ht="15" customHeight="1" x14ac:dyDescent="0.25">
      <c r="A445" s="12" t="s">
        <v>209</v>
      </c>
      <c r="B445" s="2"/>
      <c r="C445" s="8"/>
      <c r="D445" s="2"/>
      <c r="E445" s="2"/>
      <c r="F445" s="41">
        <f t="shared" si="123"/>
        <v>0</v>
      </c>
      <c r="G445" s="41">
        <f t="shared" si="113"/>
        <v>0</v>
      </c>
      <c r="H445" s="4" t="e">
        <f t="shared" si="114"/>
        <v>#N/A</v>
      </c>
      <c r="I445" s="63" t="e">
        <f>VLOOKUP(ROUNDDOWN($B445,0),Games!B$5:E$41,2,0)</f>
        <v>#N/A</v>
      </c>
      <c r="J445" s="5" t="e">
        <f t="shared" si="115"/>
        <v>#N/A</v>
      </c>
      <c r="K445" s="5" t="e">
        <f t="shared" si="116"/>
        <v>#N/A</v>
      </c>
      <c r="L445" s="55" t="e">
        <f t="shared" si="117"/>
        <v>#N/A</v>
      </c>
      <c r="M445" s="9">
        <f t="shared" si="124"/>
        <v>0</v>
      </c>
      <c r="N445" s="9" t="e">
        <f t="shared" si="128"/>
        <v>#N/A</v>
      </c>
      <c r="O445" s="9">
        <v>6</v>
      </c>
      <c r="P445" s="9">
        <v>1</v>
      </c>
      <c r="Q445" s="5" t="e">
        <f t="shared" si="127"/>
        <v>#N/A</v>
      </c>
      <c r="R445" s="5">
        <f t="shared" si="119"/>
        <v>0</v>
      </c>
      <c r="S445" s="9">
        <v>1</v>
      </c>
      <c r="T445" s="5" t="e">
        <f t="shared" si="125"/>
        <v>#N/A</v>
      </c>
      <c r="U445" s="5">
        <f t="shared" si="120"/>
        <v>0</v>
      </c>
    </row>
    <row r="446" spans="1:21" ht="15" customHeight="1" x14ac:dyDescent="0.25">
      <c r="A446" s="12" t="s">
        <v>209</v>
      </c>
      <c r="B446" s="2"/>
      <c r="C446" s="8"/>
      <c r="D446" s="2"/>
      <c r="E446" s="2"/>
      <c r="F446" s="41">
        <f t="shared" si="123"/>
        <v>0</v>
      </c>
      <c r="G446" s="41">
        <f t="shared" si="113"/>
        <v>0</v>
      </c>
      <c r="H446" s="4" t="e">
        <f t="shared" si="114"/>
        <v>#N/A</v>
      </c>
      <c r="I446" s="63" t="e">
        <f>VLOOKUP(ROUNDDOWN($B446,0),Games!B$5:E$41,2,0)</f>
        <v>#N/A</v>
      </c>
      <c r="J446" s="5" t="e">
        <f t="shared" si="115"/>
        <v>#N/A</v>
      </c>
      <c r="K446" s="5" t="e">
        <f t="shared" si="116"/>
        <v>#N/A</v>
      </c>
      <c r="L446" s="55" t="e">
        <f t="shared" si="117"/>
        <v>#N/A</v>
      </c>
      <c r="M446" s="9">
        <f t="shared" si="124"/>
        <v>0</v>
      </c>
      <c r="N446" s="9" t="e">
        <f t="shared" si="128"/>
        <v>#N/A</v>
      </c>
      <c r="O446" s="9">
        <v>6</v>
      </c>
      <c r="P446" s="9">
        <v>1</v>
      </c>
      <c r="Q446" s="5" t="e">
        <f t="shared" si="127"/>
        <v>#N/A</v>
      </c>
      <c r="R446" s="5">
        <f t="shared" si="119"/>
        <v>0</v>
      </c>
      <c r="S446" s="9">
        <v>1</v>
      </c>
      <c r="T446" s="5" t="e">
        <f t="shared" si="125"/>
        <v>#N/A</v>
      </c>
      <c r="U446" s="5">
        <f t="shared" si="120"/>
        <v>0</v>
      </c>
    </row>
    <row r="447" spans="1:21" ht="15" customHeight="1" x14ac:dyDescent="0.25">
      <c r="A447" s="12" t="s">
        <v>209</v>
      </c>
      <c r="B447" s="2"/>
      <c r="C447" s="8"/>
      <c r="D447" s="2"/>
      <c r="E447" s="2"/>
      <c r="F447" s="41">
        <f t="shared" si="123"/>
        <v>0</v>
      </c>
      <c r="G447" s="41">
        <f t="shared" si="113"/>
        <v>0</v>
      </c>
      <c r="H447" s="4" t="e">
        <f t="shared" si="114"/>
        <v>#N/A</v>
      </c>
      <c r="I447" s="63" t="e">
        <f>VLOOKUP(ROUNDDOWN($B447,0),Games!B$5:E$41,2,0)</f>
        <v>#N/A</v>
      </c>
      <c r="J447" s="5" t="e">
        <f t="shared" si="115"/>
        <v>#N/A</v>
      </c>
      <c r="K447" s="5" t="e">
        <f t="shared" si="116"/>
        <v>#N/A</v>
      </c>
      <c r="L447" s="55" t="e">
        <f t="shared" si="117"/>
        <v>#N/A</v>
      </c>
      <c r="M447" s="9">
        <f t="shared" si="124"/>
        <v>0</v>
      </c>
      <c r="N447" s="9" t="e">
        <f t="shared" si="128"/>
        <v>#N/A</v>
      </c>
      <c r="O447" s="9">
        <v>6</v>
      </c>
      <c r="P447" s="9">
        <v>1</v>
      </c>
      <c r="Q447" s="5" t="e">
        <f t="shared" si="127"/>
        <v>#N/A</v>
      </c>
      <c r="R447" s="5">
        <f t="shared" si="119"/>
        <v>0</v>
      </c>
      <c r="S447" s="9">
        <v>1</v>
      </c>
      <c r="T447" s="5" t="e">
        <f t="shared" si="125"/>
        <v>#N/A</v>
      </c>
      <c r="U447" s="5">
        <f t="shared" si="120"/>
        <v>0</v>
      </c>
    </row>
    <row r="448" spans="1:21" ht="15" customHeight="1" x14ac:dyDescent="0.25">
      <c r="A448" s="12" t="s">
        <v>209</v>
      </c>
      <c r="B448" s="2"/>
      <c r="C448" s="8"/>
      <c r="D448" s="2"/>
      <c r="E448" s="2"/>
      <c r="F448" s="41">
        <f t="shared" si="123"/>
        <v>0</v>
      </c>
      <c r="G448" s="41">
        <f t="shared" si="113"/>
        <v>0</v>
      </c>
      <c r="H448" s="4" t="e">
        <f t="shared" si="114"/>
        <v>#N/A</v>
      </c>
      <c r="I448" s="63" t="e">
        <f>VLOOKUP(ROUNDDOWN($B448,0),Games!B$5:E$41,2,0)</f>
        <v>#N/A</v>
      </c>
      <c r="J448" s="5" t="e">
        <f t="shared" si="115"/>
        <v>#N/A</v>
      </c>
      <c r="K448" s="5" t="e">
        <f t="shared" si="116"/>
        <v>#N/A</v>
      </c>
      <c r="L448" s="55" t="e">
        <f t="shared" si="117"/>
        <v>#N/A</v>
      </c>
      <c r="M448" s="9">
        <f t="shared" si="124"/>
        <v>0</v>
      </c>
      <c r="N448" s="9" t="e">
        <f t="shared" si="128"/>
        <v>#N/A</v>
      </c>
      <c r="O448" s="9">
        <v>10</v>
      </c>
      <c r="P448" s="9">
        <v>1</v>
      </c>
      <c r="Q448" s="5" t="e">
        <f t="shared" si="127"/>
        <v>#N/A</v>
      </c>
      <c r="R448" s="5">
        <f t="shared" si="119"/>
        <v>0</v>
      </c>
      <c r="S448" s="9">
        <v>1</v>
      </c>
      <c r="T448" s="5" t="e">
        <f t="shared" si="125"/>
        <v>#N/A</v>
      </c>
      <c r="U448" s="5">
        <f t="shared" si="120"/>
        <v>0</v>
      </c>
    </row>
    <row r="449" spans="1:21" ht="15" customHeight="1" x14ac:dyDescent="0.25">
      <c r="A449" s="12" t="s">
        <v>209</v>
      </c>
      <c r="B449" s="2"/>
      <c r="C449" s="8"/>
      <c r="D449" s="2"/>
      <c r="E449" s="2"/>
      <c r="F449" s="41">
        <f t="shared" si="123"/>
        <v>0</v>
      </c>
      <c r="G449" s="41">
        <f t="shared" si="113"/>
        <v>0</v>
      </c>
      <c r="H449" s="4" t="e">
        <f t="shared" si="114"/>
        <v>#N/A</v>
      </c>
      <c r="I449" s="63" t="e">
        <f>VLOOKUP(ROUNDDOWN($B449,0),Games!B$5:E$41,2,0)</f>
        <v>#N/A</v>
      </c>
      <c r="J449" s="5" t="e">
        <f t="shared" si="115"/>
        <v>#N/A</v>
      </c>
      <c r="K449" s="5" t="e">
        <f t="shared" si="116"/>
        <v>#N/A</v>
      </c>
      <c r="L449" s="55" t="e">
        <f t="shared" si="117"/>
        <v>#N/A</v>
      </c>
      <c r="M449" s="9">
        <f t="shared" si="124"/>
        <v>0</v>
      </c>
      <c r="N449" s="9" t="e">
        <f t="shared" si="128"/>
        <v>#N/A</v>
      </c>
      <c r="O449" s="9">
        <v>2</v>
      </c>
      <c r="P449" s="9">
        <v>1</v>
      </c>
      <c r="Q449" s="5" t="e">
        <f t="shared" si="127"/>
        <v>#N/A</v>
      </c>
      <c r="R449" s="5">
        <f t="shared" si="119"/>
        <v>0</v>
      </c>
      <c r="S449" s="9">
        <v>1</v>
      </c>
      <c r="T449" s="5" t="e">
        <f t="shared" si="125"/>
        <v>#N/A</v>
      </c>
      <c r="U449" s="5">
        <f t="shared" si="120"/>
        <v>0</v>
      </c>
    </row>
    <row r="450" spans="1:21" ht="15" customHeight="1" x14ac:dyDescent="0.25">
      <c r="A450" s="12" t="s">
        <v>209</v>
      </c>
      <c r="B450" s="2"/>
      <c r="C450" s="8"/>
      <c r="D450" s="2"/>
      <c r="E450" s="2"/>
      <c r="F450" s="41">
        <f t="shared" si="123"/>
        <v>0</v>
      </c>
      <c r="G450" s="41">
        <f t="shared" si="113"/>
        <v>0</v>
      </c>
      <c r="H450" s="4" t="e">
        <f t="shared" si="114"/>
        <v>#N/A</v>
      </c>
      <c r="I450" s="63" t="e">
        <f>VLOOKUP(ROUNDDOWN($B450,0),Games!B$5:E$41,2,0)</f>
        <v>#N/A</v>
      </c>
      <c r="J450" s="5" t="e">
        <f t="shared" si="115"/>
        <v>#N/A</v>
      </c>
      <c r="K450" s="5" t="e">
        <f t="shared" si="116"/>
        <v>#N/A</v>
      </c>
      <c r="L450" s="55" t="e">
        <f t="shared" si="117"/>
        <v>#N/A</v>
      </c>
      <c r="M450" s="9">
        <f t="shared" si="124"/>
        <v>0</v>
      </c>
      <c r="N450" s="9" t="e">
        <f>VLOOKUP(VLOOKUP($B450,played,3,0),points,2+E450,0)</f>
        <v>#N/A</v>
      </c>
      <c r="O450" s="9">
        <v>2</v>
      </c>
      <c r="P450" s="9">
        <v>1</v>
      </c>
      <c r="Q450" s="5" t="e">
        <f t="shared" si="127"/>
        <v>#N/A</v>
      </c>
      <c r="R450" s="5">
        <f t="shared" si="119"/>
        <v>0</v>
      </c>
      <c r="S450" s="9">
        <v>1</v>
      </c>
      <c r="T450" s="5" t="e">
        <f t="shared" si="125"/>
        <v>#N/A</v>
      </c>
      <c r="U450" s="5">
        <f t="shared" si="120"/>
        <v>0</v>
      </c>
    </row>
    <row r="451" spans="1:21" ht="15" customHeight="1" x14ac:dyDescent="0.25">
      <c r="A451" s="12" t="s">
        <v>209</v>
      </c>
      <c r="B451" s="2"/>
      <c r="C451" s="8"/>
      <c r="D451" s="2"/>
      <c r="E451" s="2"/>
      <c r="F451" s="41">
        <f t="shared" si="123"/>
        <v>0</v>
      </c>
      <c r="G451" s="41">
        <f t="shared" si="113"/>
        <v>0</v>
      </c>
      <c r="H451" s="4" t="e">
        <f t="shared" si="114"/>
        <v>#N/A</v>
      </c>
      <c r="I451" s="63" t="e">
        <f>VLOOKUP(ROUNDDOWN($B451,0),Games!B$5:E$41,2,0)</f>
        <v>#N/A</v>
      </c>
      <c r="J451" s="5" t="e">
        <f t="shared" si="115"/>
        <v>#N/A</v>
      </c>
      <c r="K451" s="5" t="e">
        <f t="shared" si="116"/>
        <v>#N/A</v>
      </c>
      <c r="L451" s="55" t="e">
        <f t="shared" si="117"/>
        <v>#N/A</v>
      </c>
      <c r="M451" s="9">
        <f t="shared" si="124"/>
        <v>0</v>
      </c>
      <c r="N451" s="9">
        <v>0</v>
      </c>
      <c r="O451" s="9">
        <v>0</v>
      </c>
      <c r="P451" s="9">
        <v>1</v>
      </c>
      <c r="Q451" s="5" t="e">
        <f t="shared" si="127"/>
        <v>#N/A</v>
      </c>
      <c r="R451" s="5">
        <f t="shared" si="119"/>
        <v>0</v>
      </c>
      <c r="S451" s="9">
        <v>9</v>
      </c>
      <c r="T451" s="5" t="e">
        <f t="shared" si="125"/>
        <v>#N/A</v>
      </c>
      <c r="U451" s="5">
        <f t="shared" si="120"/>
        <v>0</v>
      </c>
    </row>
    <row r="452" spans="1:21" ht="15" customHeight="1" x14ac:dyDescent="0.25">
      <c r="A452" s="12" t="s">
        <v>209</v>
      </c>
      <c r="B452" s="72"/>
      <c r="C452" s="73"/>
      <c r="D452" s="73"/>
      <c r="E452" s="73"/>
      <c r="F452" s="41">
        <f t="shared" si="123"/>
        <v>0</v>
      </c>
      <c r="G452" s="41">
        <f t="shared" si="113"/>
        <v>0</v>
      </c>
      <c r="H452" s="4" t="e">
        <f t="shared" si="114"/>
        <v>#N/A</v>
      </c>
      <c r="I452" s="63" t="e">
        <f>VLOOKUP(ROUNDDOWN($B452,0),Games!B$5:E$41,2,0)</f>
        <v>#N/A</v>
      </c>
      <c r="J452" s="5" t="e">
        <f t="shared" si="115"/>
        <v>#N/A</v>
      </c>
      <c r="K452" s="5" t="e">
        <f t="shared" si="116"/>
        <v>#N/A</v>
      </c>
      <c r="L452" s="55" t="e">
        <f t="shared" si="117"/>
        <v>#N/A</v>
      </c>
      <c r="M452" s="9">
        <f t="shared" si="124"/>
        <v>0</v>
      </c>
      <c r="N452" s="9" t="e">
        <f>VLOOKUP(VLOOKUP($B452,played,3,0),points,2+$D452,0)</f>
        <v>#N/A</v>
      </c>
      <c r="O452" s="9">
        <v>1</v>
      </c>
      <c r="P452" s="9">
        <v>1</v>
      </c>
      <c r="Q452" s="5" t="e">
        <f t="shared" si="127"/>
        <v>#N/A</v>
      </c>
      <c r="R452" s="5">
        <f t="shared" si="119"/>
        <v>0</v>
      </c>
      <c r="S452" s="9">
        <v>1</v>
      </c>
      <c r="T452" s="5" t="e">
        <f t="shared" ref="T452:T483" si="129">IF(K447="Day",1,IF((C452+K452/10)=(C447+K447/10),0,1))</f>
        <v>#N/A</v>
      </c>
      <c r="U452" s="5">
        <f t="shared" si="120"/>
        <v>0</v>
      </c>
    </row>
    <row r="453" spans="1:21" ht="15" customHeight="1" x14ac:dyDescent="0.25">
      <c r="A453" s="12" t="s">
        <v>209</v>
      </c>
      <c r="B453" s="72"/>
      <c r="C453" s="72"/>
      <c r="D453" s="72"/>
      <c r="E453" s="72"/>
      <c r="F453" s="41">
        <f t="shared" si="123"/>
        <v>0</v>
      </c>
      <c r="G453" s="41">
        <f t="shared" si="113"/>
        <v>0</v>
      </c>
      <c r="H453" s="4" t="e">
        <f t="shared" si="114"/>
        <v>#N/A</v>
      </c>
      <c r="I453" s="63" t="e">
        <f>VLOOKUP(ROUNDDOWN($B453,0),Games!B$5:E$41,2,0)</f>
        <v>#N/A</v>
      </c>
      <c r="J453" s="5" t="e">
        <f t="shared" si="115"/>
        <v>#N/A</v>
      </c>
      <c r="K453" s="5" t="e">
        <f t="shared" si="116"/>
        <v>#N/A</v>
      </c>
      <c r="L453" s="55" t="e">
        <f t="shared" si="117"/>
        <v>#N/A</v>
      </c>
      <c r="M453" s="9">
        <f t="shared" si="124"/>
        <v>0</v>
      </c>
      <c r="N453" s="9" t="e">
        <f>VLOOKUP(VLOOKUP($B453,played,3,0),points,2+$D453,0)</f>
        <v>#N/A</v>
      </c>
      <c r="O453" s="9">
        <v>6</v>
      </c>
      <c r="P453" s="9">
        <v>1</v>
      </c>
      <c r="Q453" s="5" t="e">
        <f t="shared" si="127"/>
        <v>#N/A</v>
      </c>
      <c r="R453" s="5">
        <f t="shared" si="119"/>
        <v>0</v>
      </c>
      <c r="S453" s="9">
        <v>1</v>
      </c>
      <c r="T453" s="5" t="e">
        <f t="shared" si="129"/>
        <v>#N/A</v>
      </c>
      <c r="U453" s="5">
        <f t="shared" si="120"/>
        <v>0</v>
      </c>
    </row>
    <row r="454" spans="1:21" ht="15" customHeight="1" x14ac:dyDescent="0.25">
      <c r="A454" s="12" t="s">
        <v>209</v>
      </c>
      <c r="B454" s="72"/>
      <c r="C454" s="72"/>
      <c r="D454" s="72"/>
      <c r="E454" s="72"/>
      <c r="F454" s="41">
        <f t="shared" si="123"/>
        <v>0</v>
      </c>
      <c r="G454" s="41">
        <f t="shared" si="113"/>
        <v>0</v>
      </c>
      <c r="H454" s="4" t="e">
        <f t="shared" si="114"/>
        <v>#N/A</v>
      </c>
      <c r="I454" s="63" t="e">
        <f>VLOOKUP(ROUNDDOWN($B454,0),Games!B$5:E$41,2,0)</f>
        <v>#N/A</v>
      </c>
      <c r="J454" s="5" t="e">
        <f t="shared" si="115"/>
        <v>#N/A</v>
      </c>
      <c r="K454" s="5" t="e">
        <f t="shared" si="116"/>
        <v>#N/A</v>
      </c>
      <c r="L454" s="55" t="e">
        <f t="shared" si="117"/>
        <v>#N/A</v>
      </c>
      <c r="M454" s="9">
        <f t="shared" si="124"/>
        <v>0</v>
      </c>
      <c r="N454" s="9" t="e">
        <f>VLOOKUP(VLOOKUP($B454,played,3,0),points,2+$D454,0)</f>
        <v>#N/A</v>
      </c>
      <c r="O454" s="9">
        <v>10</v>
      </c>
      <c r="P454" s="9">
        <v>1</v>
      </c>
      <c r="Q454" s="5" t="e">
        <f t="shared" si="127"/>
        <v>#N/A</v>
      </c>
      <c r="R454" s="5">
        <f t="shared" si="119"/>
        <v>0</v>
      </c>
      <c r="S454" s="9">
        <v>1</v>
      </c>
      <c r="T454" s="5" t="e">
        <f t="shared" si="129"/>
        <v>#N/A</v>
      </c>
      <c r="U454" s="5">
        <f t="shared" si="120"/>
        <v>0</v>
      </c>
    </row>
    <row r="455" spans="1:21" ht="15" customHeight="1" x14ac:dyDescent="0.25">
      <c r="A455" s="12" t="s">
        <v>209</v>
      </c>
      <c r="B455" s="72"/>
      <c r="C455" s="72"/>
      <c r="D455" s="72"/>
      <c r="E455" s="72"/>
      <c r="F455" s="41">
        <f t="shared" si="123"/>
        <v>0</v>
      </c>
      <c r="G455" s="41">
        <f t="shared" si="113"/>
        <v>0</v>
      </c>
      <c r="H455" s="4" t="e">
        <f t="shared" si="114"/>
        <v>#N/A</v>
      </c>
      <c r="I455" s="63" t="e">
        <f>VLOOKUP(ROUNDDOWN($B455,0),Games!B$5:E$41,2,0)</f>
        <v>#N/A</v>
      </c>
      <c r="J455" s="5" t="e">
        <f t="shared" si="115"/>
        <v>#N/A</v>
      </c>
      <c r="K455" s="5" t="e">
        <f t="shared" si="116"/>
        <v>#N/A</v>
      </c>
      <c r="L455" s="55" t="e">
        <f t="shared" si="117"/>
        <v>#N/A</v>
      </c>
      <c r="M455" s="9">
        <f t="shared" si="124"/>
        <v>0</v>
      </c>
      <c r="N455" s="9" t="e">
        <f>VLOOKUP(VLOOKUP($B455,played,3,0),points,2+$D455,0)</f>
        <v>#N/A</v>
      </c>
      <c r="O455" s="9">
        <v>10</v>
      </c>
      <c r="P455" s="9">
        <v>1</v>
      </c>
      <c r="Q455" s="5" t="e">
        <f t="shared" si="127"/>
        <v>#N/A</v>
      </c>
      <c r="R455" s="5">
        <f t="shared" si="119"/>
        <v>0</v>
      </c>
      <c r="S455" s="9">
        <v>1</v>
      </c>
      <c r="T455" s="5" t="e">
        <f t="shared" si="129"/>
        <v>#N/A</v>
      </c>
      <c r="U455" s="5">
        <f t="shared" si="120"/>
        <v>0</v>
      </c>
    </row>
    <row r="456" spans="1:21" ht="15" customHeight="1" x14ac:dyDescent="0.25">
      <c r="A456" s="12" t="s">
        <v>209</v>
      </c>
      <c r="B456" s="72"/>
      <c r="C456" s="72"/>
      <c r="D456" s="72"/>
      <c r="E456" s="72"/>
      <c r="F456" s="41">
        <f t="shared" si="123"/>
        <v>0</v>
      </c>
      <c r="G456" s="41">
        <f t="shared" si="113"/>
        <v>0</v>
      </c>
      <c r="H456" s="4" t="e">
        <f t="shared" si="114"/>
        <v>#N/A</v>
      </c>
      <c r="I456" s="63" t="e">
        <f>VLOOKUP(ROUNDDOWN($B456,0),Games!B$5:E$41,2,0)</f>
        <v>#N/A</v>
      </c>
      <c r="J456" s="5" t="e">
        <f t="shared" si="115"/>
        <v>#N/A</v>
      </c>
      <c r="K456" s="5" t="e">
        <f t="shared" si="116"/>
        <v>#N/A</v>
      </c>
      <c r="L456" s="55" t="e">
        <f t="shared" si="117"/>
        <v>#N/A</v>
      </c>
      <c r="M456" s="9">
        <f t="shared" si="124"/>
        <v>0</v>
      </c>
      <c r="N456" s="9" t="e">
        <f>VLOOKUP(VLOOKUP($B456,played,3,0),points,2+$D456,0)</f>
        <v>#N/A</v>
      </c>
      <c r="O456" s="9">
        <v>6</v>
      </c>
      <c r="P456" s="9">
        <v>1</v>
      </c>
      <c r="Q456" s="5" t="e">
        <f t="shared" si="127"/>
        <v>#N/A</v>
      </c>
      <c r="R456" s="5">
        <f t="shared" si="119"/>
        <v>0</v>
      </c>
      <c r="S456" s="9">
        <v>1</v>
      </c>
      <c r="T456" s="5" t="e">
        <f t="shared" si="129"/>
        <v>#N/A</v>
      </c>
      <c r="U456" s="5">
        <f t="shared" si="120"/>
        <v>0</v>
      </c>
    </row>
    <row r="457" spans="1:21" ht="15" customHeight="1" x14ac:dyDescent="0.25">
      <c r="A457" s="12" t="s">
        <v>209</v>
      </c>
      <c r="B457" s="72"/>
      <c r="C457" s="72"/>
      <c r="D457" s="72"/>
      <c r="E457" s="72"/>
      <c r="F457" s="41">
        <f t="shared" si="123"/>
        <v>0</v>
      </c>
      <c r="G457" s="41">
        <f t="shared" si="113"/>
        <v>0</v>
      </c>
      <c r="H457" s="4" t="e">
        <f t="shared" si="114"/>
        <v>#N/A</v>
      </c>
      <c r="I457" s="63" t="e">
        <f>VLOOKUP(ROUNDDOWN($B457,0),Games!B$5:E$41,2,0)</f>
        <v>#N/A</v>
      </c>
      <c r="J457" s="5" t="e">
        <f t="shared" si="115"/>
        <v>#N/A</v>
      </c>
      <c r="K457" s="5" t="e">
        <f t="shared" si="116"/>
        <v>#N/A</v>
      </c>
      <c r="L457" s="55" t="e">
        <f t="shared" si="117"/>
        <v>#N/A</v>
      </c>
      <c r="M457" s="9">
        <f t="shared" si="124"/>
        <v>0</v>
      </c>
      <c r="N457" s="9" t="e">
        <f>VLOOKUP(VLOOKUP($B457,played,3,0),points,2+E457,0)</f>
        <v>#N/A</v>
      </c>
      <c r="O457" s="9">
        <v>10</v>
      </c>
      <c r="P457" s="9">
        <v>1</v>
      </c>
      <c r="Q457" s="5" t="e">
        <f t="shared" si="127"/>
        <v>#N/A</v>
      </c>
      <c r="R457" s="5">
        <f t="shared" si="119"/>
        <v>0</v>
      </c>
      <c r="S457" s="9">
        <v>1</v>
      </c>
      <c r="T457" s="5" t="e">
        <f t="shared" si="129"/>
        <v>#N/A</v>
      </c>
      <c r="U457" s="5">
        <f t="shared" si="120"/>
        <v>0</v>
      </c>
    </row>
    <row r="458" spans="1:21" ht="15" customHeight="1" x14ac:dyDescent="0.25">
      <c r="A458" s="12" t="s">
        <v>209</v>
      </c>
      <c r="B458" s="72"/>
      <c r="C458" s="72"/>
      <c r="D458" s="72"/>
      <c r="E458" s="72"/>
      <c r="F458" s="41">
        <f t="shared" si="123"/>
        <v>0</v>
      </c>
      <c r="G458" s="41">
        <f t="shared" si="113"/>
        <v>0</v>
      </c>
      <c r="H458" s="4" t="e">
        <f t="shared" si="114"/>
        <v>#N/A</v>
      </c>
      <c r="I458" s="63" t="e">
        <f>VLOOKUP(ROUNDDOWN($B458,0),Games!B$5:E$41,2,0)</f>
        <v>#N/A</v>
      </c>
      <c r="J458" s="5" t="e">
        <f t="shared" si="115"/>
        <v>#N/A</v>
      </c>
      <c r="K458" s="5" t="e">
        <f t="shared" si="116"/>
        <v>#N/A</v>
      </c>
      <c r="L458" s="55" t="e">
        <f t="shared" si="117"/>
        <v>#N/A</v>
      </c>
      <c r="M458" s="9">
        <f t="shared" si="124"/>
        <v>0</v>
      </c>
      <c r="N458" s="9" t="e">
        <f t="shared" ref="N458:N463" si="130">VLOOKUP(VLOOKUP($B458,played,3,0),points,2+$D458,0)</f>
        <v>#N/A</v>
      </c>
      <c r="O458" s="9">
        <v>6</v>
      </c>
      <c r="P458" s="9">
        <v>1</v>
      </c>
      <c r="Q458" s="5" t="e">
        <f t="shared" si="127"/>
        <v>#N/A</v>
      </c>
      <c r="R458" s="5">
        <f t="shared" si="119"/>
        <v>0</v>
      </c>
      <c r="S458" s="9">
        <v>1</v>
      </c>
      <c r="T458" s="5" t="e">
        <f t="shared" si="129"/>
        <v>#N/A</v>
      </c>
      <c r="U458" s="5">
        <f t="shared" si="120"/>
        <v>0</v>
      </c>
    </row>
    <row r="459" spans="1:21" ht="15" customHeight="1" x14ac:dyDescent="0.25">
      <c r="A459" s="12" t="s">
        <v>209</v>
      </c>
      <c r="B459" s="72"/>
      <c r="C459" s="72"/>
      <c r="D459" s="72"/>
      <c r="E459" s="72"/>
      <c r="F459" s="41">
        <f t="shared" si="123"/>
        <v>0</v>
      </c>
      <c r="G459" s="41">
        <f t="shared" si="113"/>
        <v>0</v>
      </c>
      <c r="H459" s="4" t="e">
        <f t="shared" si="114"/>
        <v>#N/A</v>
      </c>
      <c r="I459" s="63" t="e">
        <f>VLOOKUP(ROUNDDOWN($B459,0),Games!B$5:E$41,2,0)</f>
        <v>#N/A</v>
      </c>
      <c r="J459" s="5" t="e">
        <f t="shared" si="115"/>
        <v>#N/A</v>
      </c>
      <c r="K459" s="5" t="e">
        <f t="shared" si="116"/>
        <v>#N/A</v>
      </c>
      <c r="L459" s="55" t="e">
        <f t="shared" si="117"/>
        <v>#N/A</v>
      </c>
      <c r="M459" s="9">
        <f t="shared" si="124"/>
        <v>0</v>
      </c>
      <c r="N459" s="9" t="e">
        <f t="shared" si="130"/>
        <v>#N/A</v>
      </c>
      <c r="O459" s="9">
        <v>2</v>
      </c>
      <c r="P459" s="9">
        <v>1</v>
      </c>
      <c r="Q459" s="5" t="e">
        <f t="shared" si="127"/>
        <v>#N/A</v>
      </c>
      <c r="R459" s="5">
        <f t="shared" si="119"/>
        <v>0</v>
      </c>
      <c r="S459" s="9">
        <v>1</v>
      </c>
      <c r="T459" s="5" t="e">
        <f t="shared" si="129"/>
        <v>#N/A</v>
      </c>
      <c r="U459" s="5">
        <f t="shared" si="120"/>
        <v>0</v>
      </c>
    </row>
    <row r="460" spans="1:21" ht="15" customHeight="1" x14ac:dyDescent="0.25">
      <c r="A460" s="12" t="s">
        <v>209</v>
      </c>
      <c r="B460" s="72"/>
      <c r="C460" s="72"/>
      <c r="D460" s="72"/>
      <c r="E460" s="72"/>
      <c r="F460" s="41">
        <f t="shared" si="123"/>
        <v>0</v>
      </c>
      <c r="G460" s="41">
        <f t="shared" ref="G460:G523" si="131">F460</f>
        <v>0</v>
      </c>
      <c r="H460" s="4" t="e">
        <f t="shared" ref="H460:H504" si="132">VLOOKUP(C460,players,2,0)</f>
        <v>#N/A</v>
      </c>
      <c r="I460" s="63" t="e">
        <f>VLOOKUP(ROUNDDOWN($B460,0),Games!B$5:E$41,2,0)</f>
        <v>#N/A</v>
      </c>
      <c r="J460" s="5" t="e">
        <f t="shared" ref="J460:J505" si="133">VLOOKUP($B460,played,2,0)</f>
        <v>#N/A</v>
      </c>
      <c r="K460" s="5" t="e">
        <f t="shared" ref="K460:K505" si="134">VLOOKUP($B460,played,5,0)</f>
        <v>#N/A</v>
      </c>
      <c r="L460" s="55" t="e">
        <f t="shared" ref="L460:L505" si="135">I460&amp;C460</f>
        <v>#N/A</v>
      </c>
      <c r="M460" s="9">
        <f t="shared" si="124"/>
        <v>0</v>
      </c>
      <c r="N460" s="9" t="e">
        <f t="shared" si="130"/>
        <v>#N/A</v>
      </c>
      <c r="O460" s="9">
        <v>6</v>
      </c>
      <c r="P460" s="9">
        <v>1</v>
      </c>
      <c r="Q460" s="5" t="e">
        <f t="shared" si="127"/>
        <v>#N/A</v>
      </c>
      <c r="R460" s="5">
        <f t="shared" ref="R460:R505" si="136">M460*P460</f>
        <v>0</v>
      </c>
      <c r="S460" s="9">
        <v>1</v>
      </c>
      <c r="T460" s="5" t="e">
        <f t="shared" si="129"/>
        <v>#N/A</v>
      </c>
      <c r="U460" s="5">
        <f t="shared" ref="U460:U505" si="137">R460*S460</f>
        <v>0</v>
      </c>
    </row>
    <row r="461" spans="1:21" ht="15" customHeight="1" x14ac:dyDescent="0.25">
      <c r="A461" s="12" t="s">
        <v>209</v>
      </c>
      <c r="B461" s="72"/>
      <c r="C461" s="72"/>
      <c r="D461" s="72"/>
      <c r="E461" s="72"/>
      <c r="F461" s="41">
        <f t="shared" si="123"/>
        <v>0</v>
      </c>
      <c r="G461" s="41">
        <f t="shared" si="131"/>
        <v>0</v>
      </c>
      <c r="H461" s="4" t="e">
        <f t="shared" si="132"/>
        <v>#N/A</v>
      </c>
      <c r="I461" s="63" t="e">
        <f>VLOOKUP(ROUNDDOWN($B461,0),Games!B$5:E$41,2,0)</f>
        <v>#N/A</v>
      </c>
      <c r="J461" s="5" t="e">
        <f t="shared" si="133"/>
        <v>#N/A</v>
      </c>
      <c r="K461" s="5" t="e">
        <f t="shared" si="134"/>
        <v>#N/A</v>
      </c>
      <c r="L461" s="55" t="e">
        <f t="shared" si="135"/>
        <v>#N/A</v>
      </c>
      <c r="M461" s="9">
        <f t="shared" si="124"/>
        <v>0</v>
      </c>
      <c r="N461" s="9" t="e">
        <f t="shared" si="130"/>
        <v>#N/A</v>
      </c>
      <c r="O461" s="9">
        <v>6</v>
      </c>
      <c r="P461" s="9">
        <v>1</v>
      </c>
      <c r="Q461" s="5" t="e">
        <f t="shared" si="127"/>
        <v>#N/A</v>
      </c>
      <c r="R461" s="5">
        <f t="shared" si="136"/>
        <v>0</v>
      </c>
      <c r="S461" s="9">
        <v>1</v>
      </c>
      <c r="T461" s="5" t="e">
        <f t="shared" si="129"/>
        <v>#N/A</v>
      </c>
      <c r="U461" s="5">
        <f t="shared" si="137"/>
        <v>0</v>
      </c>
    </row>
    <row r="462" spans="1:21" ht="15" customHeight="1" x14ac:dyDescent="0.25">
      <c r="A462" s="12" t="s">
        <v>209</v>
      </c>
      <c r="B462" s="72"/>
      <c r="C462" s="72"/>
      <c r="D462" s="72"/>
      <c r="E462" s="72"/>
      <c r="F462" s="41">
        <f t="shared" si="123"/>
        <v>0</v>
      </c>
      <c r="G462" s="41">
        <f t="shared" si="131"/>
        <v>0</v>
      </c>
      <c r="H462" s="4" t="e">
        <f t="shared" si="132"/>
        <v>#N/A</v>
      </c>
      <c r="I462" s="63" t="e">
        <f>VLOOKUP(ROUNDDOWN($B462,0),Games!B$5:E$41,2,0)</f>
        <v>#N/A</v>
      </c>
      <c r="J462" s="5" t="e">
        <f t="shared" si="133"/>
        <v>#N/A</v>
      </c>
      <c r="K462" s="5" t="e">
        <f t="shared" si="134"/>
        <v>#N/A</v>
      </c>
      <c r="L462" s="55" t="e">
        <f t="shared" si="135"/>
        <v>#N/A</v>
      </c>
      <c r="M462" s="9">
        <f t="shared" si="124"/>
        <v>0</v>
      </c>
      <c r="N462" s="9" t="e">
        <f t="shared" si="130"/>
        <v>#N/A</v>
      </c>
      <c r="O462" s="9">
        <v>1</v>
      </c>
      <c r="P462" s="9">
        <v>1</v>
      </c>
      <c r="Q462" s="5" t="e">
        <f t="shared" si="127"/>
        <v>#N/A</v>
      </c>
      <c r="R462" s="5">
        <f t="shared" si="136"/>
        <v>0</v>
      </c>
      <c r="S462" s="9">
        <v>1</v>
      </c>
      <c r="T462" s="5" t="e">
        <f t="shared" si="129"/>
        <v>#N/A</v>
      </c>
      <c r="U462" s="5">
        <f t="shared" si="137"/>
        <v>0</v>
      </c>
    </row>
    <row r="463" spans="1:21" ht="15" customHeight="1" x14ac:dyDescent="0.25">
      <c r="A463" s="12" t="s">
        <v>209</v>
      </c>
      <c r="B463" s="72"/>
      <c r="C463" s="72"/>
      <c r="D463" s="72"/>
      <c r="E463" s="72"/>
      <c r="F463" s="41">
        <f t="shared" si="123"/>
        <v>0</v>
      </c>
      <c r="G463" s="41">
        <f t="shared" si="131"/>
        <v>0</v>
      </c>
      <c r="H463" s="4" t="e">
        <f t="shared" si="132"/>
        <v>#N/A</v>
      </c>
      <c r="I463" s="63" t="e">
        <f>VLOOKUP(ROUNDDOWN($B463,0),Games!B$5:E$41,2,0)</f>
        <v>#N/A</v>
      </c>
      <c r="J463" s="5" t="e">
        <f t="shared" si="133"/>
        <v>#N/A</v>
      </c>
      <c r="K463" s="5" t="e">
        <f t="shared" si="134"/>
        <v>#N/A</v>
      </c>
      <c r="L463" s="55" t="e">
        <f t="shared" si="135"/>
        <v>#N/A</v>
      </c>
      <c r="M463" s="9">
        <f t="shared" si="124"/>
        <v>0</v>
      </c>
      <c r="N463" s="9" t="e">
        <f t="shared" si="130"/>
        <v>#N/A</v>
      </c>
      <c r="O463" s="9">
        <v>2</v>
      </c>
      <c r="P463" s="9">
        <v>1</v>
      </c>
      <c r="Q463" s="5" t="e">
        <f t="shared" si="127"/>
        <v>#N/A</v>
      </c>
      <c r="R463" s="5">
        <f t="shared" si="136"/>
        <v>0</v>
      </c>
      <c r="S463" s="9">
        <v>1</v>
      </c>
      <c r="T463" s="5" t="e">
        <f t="shared" si="129"/>
        <v>#N/A</v>
      </c>
      <c r="U463" s="5">
        <f t="shared" si="137"/>
        <v>0</v>
      </c>
    </row>
    <row r="464" spans="1:21" ht="15" customHeight="1" x14ac:dyDescent="0.25">
      <c r="A464" s="12" t="s">
        <v>209</v>
      </c>
      <c r="B464" s="72"/>
      <c r="C464" s="72"/>
      <c r="D464" s="72"/>
      <c r="E464" s="72"/>
      <c r="F464" s="41">
        <f t="shared" si="123"/>
        <v>0</v>
      </c>
      <c r="G464" s="41">
        <f t="shared" si="131"/>
        <v>0</v>
      </c>
      <c r="H464" s="4" t="e">
        <f t="shared" si="132"/>
        <v>#N/A</v>
      </c>
      <c r="I464" s="63" t="e">
        <f>VLOOKUP(ROUNDDOWN($B464,0),Games!B$5:E$41,2,0)</f>
        <v>#N/A</v>
      </c>
      <c r="J464" s="5" t="e">
        <f t="shared" si="133"/>
        <v>#N/A</v>
      </c>
      <c r="K464" s="5" t="e">
        <f t="shared" si="134"/>
        <v>#N/A</v>
      </c>
      <c r="L464" s="55" t="e">
        <f t="shared" si="135"/>
        <v>#N/A</v>
      </c>
      <c r="M464" s="9">
        <f t="shared" si="124"/>
        <v>0</v>
      </c>
      <c r="N464" s="9" t="e">
        <f>VLOOKUP(VLOOKUP($B464,played,3,0),points,2+E464,0)</f>
        <v>#N/A</v>
      </c>
      <c r="O464" s="9">
        <v>6</v>
      </c>
      <c r="P464" s="9">
        <v>1</v>
      </c>
      <c r="Q464" s="5" t="e">
        <f t="shared" si="127"/>
        <v>#N/A</v>
      </c>
      <c r="R464" s="5">
        <f t="shared" si="136"/>
        <v>0</v>
      </c>
      <c r="S464" s="9">
        <v>1</v>
      </c>
      <c r="T464" s="5" t="e">
        <f t="shared" si="129"/>
        <v>#N/A</v>
      </c>
      <c r="U464" s="5">
        <f t="shared" si="137"/>
        <v>0</v>
      </c>
    </row>
    <row r="465" spans="1:21" ht="15" customHeight="1" x14ac:dyDescent="0.25">
      <c r="A465" s="12" t="s">
        <v>209</v>
      </c>
      <c r="B465" s="72"/>
      <c r="C465" s="72"/>
      <c r="D465" s="72"/>
      <c r="E465" s="72"/>
      <c r="F465" s="41">
        <f t="shared" si="123"/>
        <v>0</v>
      </c>
      <c r="G465" s="41">
        <f t="shared" si="131"/>
        <v>0</v>
      </c>
      <c r="H465" s="4" t="e">
        <f t="shared" si="132"/>
        <v>#N/A</v>
      </c>
      <c r="I465" s="63" t="e">
        <f>VLOOKUP(ROUNDDOWN($B465,0),Games!B$5:E$41,2,0)</f>
        <v>#N/A</v>
      </c>
      <c r="J465" s="5" t="e">
        <f t="shared" si="133"/>
        <v>#N/A</v>
      </c>
      <c r="K465" s="5" t="e">
        <f t="shared" si="134"/>
        <v>#N/A</v>
      </c>
      <c r="L465" s="55" t="e">
        <f t="shared" si="135"/>
        <v>#N/A</v>
      </c>
      <c r="M465" s="9">
        <f t="shared" si="124"/>
        <v>0</v>
      </c>
      <c r="N465" s="9" t="e">
        <f>VLOOKUP(VLOOKUP($B465,played,3,0),points,2+E465,0)</f>
        <v>#N/A</v>
      </c>
      <c r="O465" s="9">
        <v>2</v>
      </c>
      <c r="P465" s="9">
        <v>1</v>
      </c>
      <c r="Q465" s="5" t="e">
        <f t="shared" si="127"/>
        <v>#N/A</v>
      </c>
      <c r="R465" s="5">
        <f t="shared" si="136"/>
        <v>0</v>
      </c>
      <c r="S465" s="9">
        <v>1</v>
      </c>
      <c r="T465" s="5" t="e">
        <f t="shared" si="129"/>
        <v>#N/A</v>
      </c>
      <c r="U465" s="5">
        <f t="shared" si="137"/>
        <v>0</v>
      </c>
    </row>
    <row r="466" spans="1:21" ht="15" customHeight="1" x14ac:dyDescent="0.25">
      <c r="A466" s="12" t="s">
        <v>209</v>
      </c>
      <c r="B466" s="72"/>
      <c r="C466" s="72"/>
      <c r="D466" s="72"/>
      <c r="E466" s="72"/>
      <c r="F466" s="41">
        <f t="shared" si="123"/>
        <v>0</v>
      </c>
      <c r="G466" s="41">
        <f t="shared" si="131"/>
        <v>0</v>
      </c>
      <c r="H466" s="4" t="e">
        <f t="shared" si="132"/>
        <v>#N/A</v>
      </c>
      <c r="I466" s="63" t="e">
        <f>VLOOKUP(ROUNDDOWN($B466,0),Games!B$5:E$41,2,0)</f>
        <v>#N/A</v>
      </c>
      <c r="J466" s="5" t="e">
        <f t="shared" si="133"/>
        <v>#N/A</v>
      </c>
      <c r="K466" s="5" t="e">
        <f t="shared" si="134"/>
        <v>#N/A</v>
      </c>
      <c r="L466" s="55" t="e">
        <f t="shared" si="135"/>
        <v>#N/A</v>
      </c>
      <c r="M466" s="9">
        <f t="shared" si="124"/>
        <v>0</v>
      </c>
      <c r="N466" s="9">
        <v>0</v>
      </c>
      <c r="O466" s="9">
        <v>0</v>
      </c>
      <c r="P466" s="9">
        <v>1</v>
      </c>
      <c r="Q466" s="5" t="e">
        <f t="shared" si="127"/>
        <v>#N/A</v>
      </c>
      <c r="R466" s="5">
        <f t="shared" si="136"/>
        <v>0</v>
      </c>
      <c r="S466" s="9">
        <v>18</v>
      </c>
      <c r="T466" s="5" t="e">
        <f t="shared" si="129"/>
        <v>#N/A</v>
      </c>
      <c r="U466" s="5">
        <f t="shared" si="137"/>
        <v>0</v>
      </c>
    </row>
    <row r="467" spans="1:21" ht="15" customHeight="1" x14ac:dyDescent="0.25">
      <c r="A467" s="12" t="s">
        <v>209</v>
      </c>
      <c r="B467" s="72"/>
      <c r="C467" s="72"/>
      <c r="D467" s="72"/>
      <c r="E467" s="72"/>
      <c r="F467" s="41">
        <f t="shared" si="123"/>
        <v>0</v>
      </c>
      <c r="G467" s="41">
        <f t="shared" si="131"/>
        <v>0</v>
      </c>
      <c r="H467" s="4" t="e">
        <f t="shared" si="132"/>
        <v>#N/A</v>
      </c>
      <c r="I467" s="63" t="e">
        <f>VLOOKUP(ROUNDDOWN($B467,0),Games!B$5:E$41,2,0)</f>
        <v>#N/A</v>
      </c>
      <c r="J467" s="5" t="e">
        <f t="shared" si="133"/>
        <v>#N/A</v>
      </c>
      <c r="K467" s="5" t="e">
        <f t="shared" si="134"/>
        <v>#N/A</v>
      </c>
      <c r="L467" s="55" t="e">
        <f t="shared" si="135"/>
        <v>#N/A</v>
      </c>
      <c r="M467" s="9">
        <f t="shared" si="124"/>
        <v>0</v>
      </c>
      <c r="N467" s="9" t="e">
        <f t="shared" ref="N467:N474" si="138">VLOOKUP(VLOOKUP($B467,played,3,0),points,2+$D467,0)</f>
        <v>#N/A</v>
      </c>
      <c r="O467" s="9">
        <v>2</v>
      </c>
      <c r="P467" s="9">
        <v>1</v>
      </c>
      <c r="Q467" s="5" t="e">
        <f t="shared" ref="Q467:Q498" si="139">IF(K466="Day",1,IF((C467+INT(B467)/100)=(C466+INT(B466)/100),0,1))</f>
        <v>#N/A</v>
      </c>
      <c r="R467" s="5">
        <f t="shared" si="136"/>
        <v>0</v>
      </c>
      <c r="S467" s="9">
        <v>1</v>
      </c>
      <c r="T467" s="5" t="e">
        <f t="shared" si="129"/>
        <v>#N/A</v>
      </c>
      <c r="U467" s="5">
        <f t="shared" si="137"/>
        <v>0</v>
      </c>
    </row>
    <row r="468" spans="1:21" ht="15" customHeight="1" x14ac:dyDescent="0.25">
      <c r="A468" s="12" t="s">
        <v>209</v>
      </c>
      <c r="B468" s="72"/>
      <c r="C468" s="72"/>
      <c r="D468" s="72"/>
      <c r="E468" s="72"/>
      <c r="F468" s="41">
        <f t="shared" si="123"/>
        <v>0</v>
      </c>
      <c r="G468" s="41">
        <f t="shared" si="131"/>
        <v>0</v>
      </c>
      <c r="H468" s="4" t="e">
        <f t="shared" si="132"/>
        <v>#N/A</v>
      </c>
      <c r="I468" s="63" t="e">
        <f>VLOOKUP(ROUNDDOWN($B468,0),Games!B$5:E$41,2,0)</f>
        <v>#N/A</v>
      </c>
      <c r="J468" s="5" t="e">
        <f t="shared" si="133"/>
        <v>#N/A</v>
      </c>
      <c r="K468" s="5" t="e">
        <f t="shared" si="134"/>
        <v>#N/A</v>
      </c>
      <c r="L468" s="55" t="e">
        <f t="shared" si="135"/>
        <v>#N/A</v>
      </c>
      <c r="M468" s="9">
        <f t="shared" si="124"/>
        <v>0</v>
      </c>
      <c r="N468" s="9" t="e">
        <f t="shared" si="138"/>
        <v>#N/A</v>
      </c>
      <c r="O468" s="9">
        <v>2</v>
      </c>
      <c r="P468" s="9">
        <v>1</v>
      </c>
      <c r="Q468" s="5" t="e">
        <f t="shared" si="139"/>
        <v>#N/A</v>
      </c>
      <c r="R468" s="5">
        <f t="shared" si="136"/>
        <v>0</v>
      </c>
      <c r="S468" s="9">
        <v>1</v>
      </c>
      <c r="T468" s="5" t="e">
        <f t="shared" si="129"/>
        <v>#N/A</v>
      </c>
      <c r="U468" s="5">
        <f t="shared" si="137"/>
        <v>0</v>
      </c>
    </row>
    <row r="469" spans="1:21" ht="15" customHeight="1" x14ac:dyDescent="0.25">
      <c r="A469" s="12" t="s">
        <v>209</v>
      </c>
      <c r="B469" s="72"/>
      <c r="C469" s="72"/>
      <c r="D469" s="72"/>
      <c r="E469" s="72"/>
      <c r="F469" s="41">
        <f t="shared" si="123"/>
        <v>0</v>
      </c>
      <c r="G469" s="41">
        <f t="shared" si="131"/>
        <v>0</v>
      </c>
      <c r="H469" s="4" t="e">
        <f t="shared" si="132"/>
        <v>#N/A</v>
      </c>
      <c r="I469" s="63" t="e">
        <f>VLOOKUP(ROUNDDOWN($B469,0),Games!B$5:E$41,2,0)</f>
        <v>#N/A</v>
      </c>
      <c r="J469" s="5" t="e">
        <f t="shared" si="133"/>
        <v>#N/A</v>
      </c>
      <c r="K469" s="5" t="e">
        <f t="shared" si="134"/>
        <v>#N/A</v>
      </c>
      <c r="L469" s="55" t="e">
        <f t="shared" si="135"/>
        <v>#N/A</v>
      </c>
      <c r="M469" s="9">
        <f t="shared" si="124"/>
        <v>0</v>
      </c>
      <c r="N469" s="9" t="e">
        <f t="shared" si="138"/>
        <v>#N/A</v>
      </c>
      <c r="O469" s="9">
        <v>6</v>
      </c>
      <c r="P469" s="9">
        <v>1</v>
      </c>
      <c r="Q469" s="5" t="e">
        <f t="shared" si="139"/>
        <v>#N/A</v>
      </c>
      <c r="R469" s="5">
        <f t="shared" si="136"/>
        <v>0</v>
      </c>
      <c r="S469" s="9">
        <v>1</v>
      </c>
      <c r="T469" s="5" t="e">
        <f t="shared" si="129"/>
        <v>#N/A</v>
      </c>
      <c r="U469" s="5">
        <f t="shared" si="137"/>
        <v>0</v>
      </c>
    </row>
    <row r="470" spans="1:21" ht="15" customHeight="1" x14ac:dyDescent="0.25">
      <c r="A470" s="12" t="s">
        <v>209</v>
      </c>
      <c r="B470" s="72"/>
      <c r="C470" s="72"/>
      <c r="D470" s="72"/>
      <c r="E470" s="72"/>
      <c r="F470" s="41">
        <f t="shared" si="123"/>
        <v>0</v>
      </c>
      <c r="G470" s="41">
        <f t="shared" si="131"/>
        <v>0</v>
      </c>
      <c r="H470" s="4" t="e">
        <f t="shared" si="132"/>
        <v>#N/A</v>
      </c>
      <c r="I470" s="63" t="e">
        <f>VLOOKUP(ROUNDDOWN($B470,0),Games!B$5:E$41,2,0)</f>
        <v>#N/A</v>
      </c>
      <c r="J470" s="5" t="e">
        <f t="shared" si="133"/>
        <v>#N/A</v>
      </c>
      <c r="K470" s="5" t="e">
        <f t="shared" si="134"/>
        <v>#N/A</v>
      </c>
      <c r="L470" s="55" t="e">
        <f t="shared" si="135"/>
        <v>#N/A</v>
      </c>
      <c r="M470" s="9">
        <f t="shared" si="124"/>
        <v>0</v>
      </c>
      <c r="N470" s="9" t="e">
        <f t="shared" si="138"/>
        <v>#N/A</v>
      </c>
      <c r="O470" s="9">
        <v>10</v>
      </c>
      <c r="P470" s="9">
        <v>1</v>
      </c>
      <c r="Q470" s="5" t="e">
        <f t="shared" si="139"/>
        <v>#N/A</v>
      </c>
      <c r="R470" s="5">
        <f t="shared" si="136"/>
        <v>0</v>
      </c>
      <c r="S470" s="9">
        <v>1</v>
      </c>
      <c r="T470" s="5" t="e">
        <f t="shared" si="129"/>
        <v>#N/A</v>
      </c>
      <c r="U470" s="5">
        <f t="shared" si="137"/>
        <v>0</v>
      </c>
    </row>
    <row r="471" spans="1:21" ht="15" customHeight="1" x14ac:dyDescent="0.25">
      <c r="A471" s="12" t="s">
        <v>209</v>
      </c>
      <c r="B471" s="72"/>
      <c r="C471" s="72"/>
      <c r="D471" s="72"/>
      <c r="E471" s="72"/>
      <c r="F471" s="41">
        <f t="shared" si="123"/>
        <v>0</v>
      </c>
      <c r="G471" s="41">
        <f t="shared" si="131"/>
        <v>0</v>
      </c>
      <c r="H471" s="4" t="e">
        <f t="shared" si="132"/>
        <v>#N/A</v>
      </c>
      <c r="I471" s="63" t="e">
        <f>VLOOKUP(ROUNDDOWN($B471,0),Games!B$5:E$41,2,0)</f>
        <v>#N/A</v>
      </c>
      <c r="J471" s="5" t="e">
        <f t="shared" si="133"/>
        <v>#N/A</v>
      </c>
      <c r="K471" s="5" t="e">
        <f t="shared" si="134"/>
        <v>#N/A</v>
      </c>
      <c r="L471" s="55" t="e">
        <f t="shared" si="135"/>
        <v>#N/A</v>
      </c>
      <c r="M471" s="9">
        <f t="shared" si="124"/>
        <v>0</v>
      </c>
      <c r="N471" s="9" t="e">
        <f t="shared" si="138"/>
        <v>#N/A</v>
      </c>
      <c r="O471" s="9">
        <v>1</v>
      </c>
      <c r="P471" s="9">
        <v>1</v>
      </c>
      <c r="Q471" s="5" t="e">
        <f t="shared" si="139"/>
        <v>#N/A</v>
      </c>
      <c r="R471" s="5">
        <f t="shared" si="136"/>
        <v>0</v>
      </c>
      <c r="S471" s="9">
        <v>1</v>
      </c>
      <c r="T471" s="5" t="e">
        <f t="shared" si="129"/>
        <v>#N/A</v>
      </c>
      <c r="U471" s="5">
        <f t="shared" si="137"/>
        <v>0</v>
      </c>
    </row>
    <row r="472" spans="1:21" ht="15" customHeight="1" x14ac:dyDescent="0.25">
      <c r="A472" s="12" t="s">
        <v>209</v>
      </c>
      <c r="B472" s="72"/>
      <c r="C472" s="72"/>
      <c r="D472" s="72"/>
      <c r="E472" s="72"/>
      <c r="F472" s="41">
        <f t="shared" si="123"/>
        <v>0</v>
      </c>
      <c r="G472" s="41">
        <f t="shared" si="131"/>
        <v>0</v>
      </c>
      <c r="H472" s="4" t="e">
        <f t="shared" si="132"/>
        <v>#N/A</v>
      </c>
      <c r="I472" s="63" t="e">
        <f>VLOOKUP(ROUNDDOWN($B472,0),Games!B$5:E$41,2,0)</f>
        <v>#N/A</v>
      </c>
      <c r="J472" s="5" t="e">
        <f t="shared" si="133"/>
        <v>#N/A</v>
      </c>
      <c r="K472" s="5" t="e">
        <f t="shared" si="134"/>
        <v>#N/A</v>
      </c>
      <c r="L472" s="55" t="e">
        <f t="shared" si="135"/>
        <v>#N/A</v>
      </c>
      <c r="M472" s="9">
        <f t="shared" si="124"/>
        <v>0</v>
      </c>
      <c r="N472" s="9" t="e">
        <f t="shared" si="138"/>
        <v>#N/A</v>
      </c>
      <c r="O472" s="9">
        <v>6</v>
      </c>
      <c r="P472" s="9">
        <v>1</v>
      </c>
      <c r="Q472" s="5" t="e">
        <f t="shared" si="139"/>
        <v>#N/A</v>
      </c>
      <c r="R472" s="5">
        <f t="shared" si="136"/>
        <v>0</v>
      </c>
      <c r="S472" s="9">
        <v>1</v>
      </c>
      <c r="T472" s="5" t="e">
        <f t="shared" si="129"/>
        <v>#N/A</v>
      </c>
      <c r="U472" s="5">
        <f t="shared" si="137"/>
        <v>0</v>
      </c>
    </row>
    <row r="473" spans="1:21" ht="15" customHeight="1" x14ac:dyDescent="0.25">
      <c r="A473" s="12" t="s">
        <v>209</v>
      </c>
      <c r="B473" s="72"/>
      <c r="C473" s="72"/>
      <c r="D473" s="72"/>
      <c r="E473" s="72"/>
      <c r="F473" s="41">
        <f t="shared" si="123"/>
        <v>0</v>
      </c>
      <c r="G473" s="41">
        <f t="shared" si="131"/>
        <v>0</v>
      </c>
      <c r="H473" s="4" t="e">
        <f t="shared" si="132"/>
        <v>#N/A</v>
      </c>
      <c r="I473" s="63" t="e">
        <f>VLOOKUP(ROUNDDOWN($B473,0),Games!B$5:E$41,2,0)</f>
        <v>#N/A</v>
      </c>
      <c r="J473" s="5" t="e">
        <f t="shared" si="133"/>
        <v>#N/A</v>
      </c>
      <c r="K473" s="5" t="e">
        <f t="shared" si="134"/>
        <v>#N/A</v>
      </c>
      <c r="L473" s="55" t="e">
        <f t="shared" si="135"/>
        <v>#N/A</v>
      </c>
      <c r="M473" s="9">
        <f t="shared" si="124"/>
        <v>0</v>
      </c>
      <c r="N473" s="9" t="e">
        <f t="shared" si="138"/>
        <v>#N/A</v>
      </c>
      <c r="O473" s="9">
        <v>10</v>
      </c>
      <c r="P473" s="9">
        <v>1</v>
      </c>
      <c r="Q473" s="5" t="e">
        <f t="shared" si="139"/>
        <v>#N/A</v>
      </c>
      <c r="R473" s="5">
        <f t="shared" si="136"/>
        <v>0</v>
      </c>
      <c r="S473" s="9">
        <v>1</v>
      </c>
      <c r="T473" s="5" t="e">
        <f t="shared" si="129"/>
        <v>#N/A</v>
      </c>
      <c r="U473" s="5">
        <f t="shared" si="137"/>
        <v>0</v>
      </c>
    </row>
    <row r="474" spans="1:21" ht="15" customHeight="1" x14ac:dyDescent="0.25">
      <c r="A474" s="12" t="s">
        <v>209</v>
      </c>
      <c r="B474" s="72"/>
      <c r="C474" s="72"/>
      <c r="D474" s="72"/>
      <c r="E474" s="72"/>
      <c r="F474" s="41">
        <f t="shared" si="123"/>
        <v>0</v>
      </c>
      <c r="G474" s="41">
        <f t="shared" si="131"/>
        <v>0</v>
      </c>
      <c r="H474" s="4" t="e">
        <f t="shared" si="132"/>
        <v>#N/A</v>
      </c>
      <c r="I474" s="63" t="e">
        <f>VLOOKUP(ROUNDDOWN($B474,0),Games!B$5:E$41,2,0)</f>
        <v>#N/A</v>
      </c>
      <c r="J474" s="5" t="e">
        <f t="shared" si="133"/>
        <v>#N/A</v>
      </c>
      <c r="K474" s="5" t="e">
        <f t="shared" si="134"/>
        <v>#N/A</v>
      </c>
      <c r="L474" s="55" t="e">
        <f t="shared" si="135"/>
        <v>#N/A</v>
      </c>
      <c r="M474" s="9">
        <f t="shared" si="124"/>
        <v>0</v>
      </c>
      <c r="N474" s="9" t="e">
        <f t="shared" si="138"/>
        <v>#N/A</v>
      </c>
      <c r="O474" s="9">
        <v>6</v>
      </c>
      <c r="P474" s="9">
        <v>1</v>
      </c>
      <c r="Q474" s="5" t="e">
        <f t="shared" si="139"/>
        <v>#N/A</v>
      </c>
      <c r="R474" s="5">
        <f t="shared" si="136"/>
        <v>0</v>
      </c>
      <c r="S474" s="9">
        <v>1</v>
      </c>
      <c r="T474" s="5" t="e">
        <f t="shared" si="129"/>
        <v>#N/A</v>
      </c>
      <c r="U474" s="5">
        <f t="shared" si="137"/>
        <v>0</v>
      </c>
    </row>
    <row r="475" spans="1:21" ht="15" customHeight="1" x14ac:dyDescent="0.25">
      <c r="A475" s="12" t="s">
        <v>209</v>
      </c>
      <c r="B475" s="72"/>
      <c r="C475" s="72"/>
      <c r="D475" s="72"/>
      <c r="E475" s="72"/>
      <c r="F475" s="41">
        <f t="shared" si="123"/>
        <v>0</v>
      </c>
      <c r="G475" s="41">
        <f t="shared" si="131"/>
        <v>0</v>
      </c>
      <c r="H475" s="4" t="e">
        <f t="shared" si="132"/>
        <v>#N/A</v>
      </c>
      <c r="I475" s="63" t="e">
        <f>VLOOKUP(ROUNDDOWN($B475,0),Games!B$5:E$41,2,0)</f>
        <v>#N/A</v>
      </c>
      <c r="J475" s="5" t="e">
        <f t="shared" si="133"/>
        <v>#N/A</v>
      </c>
      <c r="K475" s="5" t="e">
        <f t="shared" si="134"/>
        <v>#N/A</v>
      </c>
      <c r="L475" s="55" t="e">
        <f t="shared" si="135"/>
        <v>#N/A</v>
      </c>
      <c r="M475" s="9">
        <f t="shared" si="124"/>
        <v>0</v>
      </c>
      <c r="N475" s="9" t="e">
        <f>VLOOKUP(VLOOKUP($B475,played,3,0),points,2+E475,0)</f>
        <v>#N/A</v>
      </c>
      <c r="O475" s="9">
        <v>2</v>
      </c>
      <c r="P475" s="9">
        <v>1</v>
      </c>
      <c r="Q475" s="5" t="e">
        <f t="shared" si="139"/>
        <v>#N/A</v>
      </c>
      <c r="R475" s="5">
        <f t="shared" si="136"/>
        <v>0</v>
      </c>
      <c r="S475" s="9">
        <v>1</v>
      </c>
      <c r="T475" s="5" t="e">
        <f t="shared" si="129"/>
        <v>#N/A</v>
      </c>
      <c r="U475" s="5">
        <f t="shared" si="137"/>
        <v>0</v>
      </c>
    </row>
    <row r="476" spans="1:21" ht="15" customHeight="1" x14ac:dyDescent="0.25">
      <c r="A476" s="12" t="s">
        <v>209</v>
      </c>
      <c r="B476" s="72"/>
      <c r="C476" s="72"/>
      <c r="D476" s="72"/>
      <c r="E476" s="72"/>
      <c r="F476" s="41">
        <f t="shared" ref="F476:F505" si="140">COUNTIF(B$28:B$505,B476)</f>
        <v>0</v>
      </c>
      <c r="G476" s="41">
        <f t="shared" si="131"/>
        <v>0</v>
      </c>
      <c r="H476" s="4" t="e">
        <f t="shared" si="132"/>
        <v>#N/A</v>
      </c>
      <c r="I476" s="63" t="e">
        <f>VLOOKUP(ROUNDDOWN($B476,0),Games!B$5:E$41,2,0)</f>
        <v>#N/A</v>
      </c>
      <c r="J476" s="5" t="e">
        <f t="shared" si="133"/>
        <v>#N/A</v>
      </c>
      <c r="K476" s="5" t="e">
        <f t="shared" si="134"/>
        <v>#N/A</v>
      </c>
      <c r="L476" s="55" t="e">
        <f t="shared" si="135"/>
        <v>#N/A</v>
      </c>
      <c r="M476" s="9">
        <f t="shared" ref="M476:M505" si="141">VLOOKUP(G476,points,2+$D476,0)</f>
        <v>0</v>
      </c>
      <c r="N476" s="9">
        <v>0</v>
      </c>
      <c r="O476" s="9">
        <v>0</v>
      </c>
      <c r="P476" s="9">
        <v>1</v>
      </c>
      <c r="Q476" s="5" t="e">
        <f t="shared" si="139"/>
        <v>#N/A</v>
      </c>
      <c r="R476" s="5">
        <f t="shared" si="136"/>
        <v>0</v>
      </c>
      <c r="S476" s="9">
        <v>12</v>
      </c>
      <c r="T476" s="5" t="e">
        <f t="shared" si="129"/>
        <v>#N/A</v>
      </c>
      <c r="U476" s="5">
        <f t="shared" si="137"/>
        <v>0</v>
      </c>
    </row>
    <row r="477" spans="1:21" ht="15" customHeight="1" x14ac:dyDescent="0.25">
      <c r="A477" s="12" t="s">
        <v>209</v>
      </c>
      <c r="B477" s="72"/>
      <c r="C477" s="72"/>
      <c r="D477" s="72"/>
      <c r="E477" s="72"/>
      <c r="F477" s="41">
        <f t="shared" si="140"/>
        <v>0</v>
      </c>
      <c r="G477" s="41">
        <f t="shared" si="131"/>
        <v>0</v>
      </c>
      <c r="H477" s="4" t="e">
        <f t="shared" si="132"/>
        <v>#N/A</v>
      </c>
      <c r="I477" s="63" t="e">
        <f>VLOOKUP(ROUNDDOWN($B477,0),Games!B$5:E$41,2,0)</f>
        <v>#N/A</v>
      </c>
      <c r="J477" s="5" t="e">
        <f t="shared" si="133"/>
        <v>#N/A</v>
      </c>
      <c r="K477" s="5" t="e">
        <f t="shared" si="134"/>
        <v>#N/A</v>
      </c>
      <c r="L477" s="55" t="e">
        <f t="shared" si="135"/>
        <v>#N/A</v>
      </c>
      <c r="M477" s="9">
        <f t="shared" si="141"/>
        <v>0</v>
      </c>
      <c r="N477" s="9" t="e">
        <f>VLOOKUP(VLOOKUP($B477,played,3,0),points,2+$D477,0)</f>
        <v>#N/A</v>
      </c>
      <c r="O477" s="9">
        <v>2</v>
      </c>
      <c r="P477" s="9">
        <v>1</v>
      </c>
      <c r="Q477" s="5" t="e">
        <f t="shared" si="139"/>
        <v>#N/A</v>
      </c>
      <c r="R477" s="5">
        <f t="shared" si="136"/>
        <v>0</v>
      </c>
      <c r="S477" s="9">
        <v>1</v>
      </c>
      <c r="T477" s="5" t="e">
        <f t="shared" si="129"/>
        <v>#N/A</v>
      </c>
      <c r="U477" s="5">
        <f t="shared" si="137"/>
        <v>0</v>
      </c>
    </row>
    <row r="478" spans="1:21" ht="15" customHeight="1" x14ac:dyDescent="0.25">
      <c r="A478" s="12" t="s">
        <v>209</v>
      </c>
      <c r="B478" s="72"/>
      <c r="C478" s="72"/>
      <c r="D478" s="72"/>
      <c r="E478" s="72"/>
      <c r="F478" s="41">
        <f t="shared" si="140"/>
        <v>0</v>
      </c>
      <c r="G478" s="41">
        <f t="shared" si="131"/>
        <v>0</v>
      </c>
      <c r="H478" s="4" t="e">
        <f t="shared" si="132"/>
        <v>#N/A</v>
      </c>
      <c r="I478" s="63" t="e">
        <f>VLOOKUP(ROUNDDOWN($B478,0),Games!B$5:E$41,2,0)</f>
        <v>#N/A</v>
      </c>
      <c r="J478" s="5" t="e">
        <f t="shared" si="133"/>
        <v>#N/A</v>
      </c>
      <c r="K478" s="5" t="e">
        <f t="shared" si="134"/>
        <v>#N/A</v>
      </c>
      <c r="L478" s="55" t="e">
        <f t="shared" si="135"/>
        <v>#N/A</v>
      </c>
      <c r="M478" s="9">
        <f t="shared" si="141"/>
        <v>0</v>
      </c>
      <c r="N478" s="9" t="e">
        <f>VLOOKUP(VLOOKUP($B478,played,3,0),points,2+$D478,0)</f>
        <v>#N/A</v>
      </c>
      <c r="O478" s="9">
        <v>6</v>
      </c>
      <c r="P478" s="9">
        <v>1</v>
      </c>
      <c r="Q478" s="5" t="e">
        <f t="shared" si="139"/>
        <v>#N/A</v>
      </c>
      <c r="R478" s="5">
        <f t="shared" si="136"/>
        <v>0</v>
      </c>
      <c r="S478" s="9">
        <v>1</v>
      </c>
      <c r="T478" s="5" t="e">
        <f t="shared" si="129"/>
        <v>#N/A</v>
      </c>
      <c r="U478" s="5">
        <f t="shared" si="137"/>
        <v>0</v>
      </c>
    </row>
    <row r="479" spans="1:21" ht="15" customHeight="1" x14ac:dyDescent="0.25">
      <c r="A479" s="12" t="s">
        <v>209</v>
      </c>
      <c r="B479" s="72"/>
      <c r="C479" s="72"/>
      <c r="D479" s="72"/>
      <c r="E479" s="72"/>
      <c r="F479" s="41">
        <f t="shared" si="140"/>
        <v>0</v>
      </c>
      <c r="G479" s="41">
        <f t="shared" si="131"/>
        <v>0</v>
      </c>
      <c r="H479" s="4" t="e">
        <f t="shared" si="132"/>
        <v>#N/A</v>
      </c>
      <c r="I479" s="63" t="e">
        <f>VLOOKUP(ROUNDDOWN($B479,0),Games!B$5:E$41,2,0)</f>
        <v>#N/A</v>
      </c>
      <c r="J479" s="5" t="e">
        <f t="shared" si="133"/>
        <v>#N/A</v>
      </c>
      <c r="K479" s="5" t="e">
        <f t="shared" si="134"/>
        <v>#N/A</v>
      </c>
      <c r="L479" s="55" t="e">
        <f t="shared" si="135"/>
        <v>#N/A</v>
      </c>
      <c r="M479" s="9">
        <f t="shared" si="141"/>
        <v>0</v>
      </c>
      <c r="N479" s="9" t="e">
        <f>VLOOKUP(VLOOKUP($B479,played,3,0),points,2+$D479,0)</f>
        <v>#N/A</v>
      </c>
      <c r="O479" s="9">
        <v>1</v>
      </c>
      <c r="P479" s="9">
        <v>1</v>
      </c>
      <c r="Q479" s="5" t="e">
        <f t="shared" si="139"/>
        <v>#N/A</v>
      </c>
      <c r="R479" s="5">
        <f t="shared" si="136"/>
        <v>0</v>
      </c>
      <c r="S479" s="9">
        <v>1</v>
      </c>
      <c r="T479" s="5" t="e">
        <f t="shared" si="129"/>
        <v>#N/A</v>
      </c>
      <c r="U479" s="5">
        <f t="shared" si="137"/>
        <v>0</v>
      </c>
    </row>
    <row r="480" spans="1:21" ht="15" customHeight="1" x14ac:dyDescent="0.25">
      <c r="A480" s="12" t="s">
        <v>209</v>
      </c>
      <c r="B480" s="72"/>
      <c r="C480" s="72"/>
      <c r="D480" s="72"/>
      <c r="E480" s="72"/>
      <c r="F480" s="41">
        <f t="shared" si="140"/>
        <v>0</v>
      </c>
      <c r="G480" s="41">
        <f t="shared" si="131"/>
        <v>0</v>
      </c>
      <c r="H480" s="4" t="e">
        <f t="shared" si="132"/>
        <v>#N/A</v>
      </c>
      <c r="I480" s="63" t="e">
        <f>VLOOKUP(ROUNDDOWN($B480,0),Games!B$5:E$41,2,0)</f>
        <v>#N/A</v>
      </c>
      <c r="J480" s="5" t="e">
        <f t="shared" si="133"/>
        <v>#N/A</v>
      </c>
      <c r="K480" s="5" t="e">
        <f t="shared" si="134"/>
        <v>#N/A</v>
      </c>
      <c r="L480" s="55" t="e">
        <f t="shared" si="135"/>
        <v>#N/A</v>
      </c>
      <c r="M480" s="9">
        <f t="shared" si="141"/>
        <v>0</v>
      </c>
      <c r="N480" s="9" t="e">
        <f>VLOOKUP(VLOOKUP($B480,played,3,0),points,2+$D480,0)</f>
        <v>#N/A</v>
      </c>
      <c r="O480" s="9">
        <v>6</v>
      </c>
      <c r="P480" s="9">
        <v>1</v>
      </c>
      <c r="Q480" s="5" t="e">
        <f t="shared" si="139"/>
        <v>#N/A</v>
      </c>
      <c r="R480" s="5">
        <f t="shared" si="136"/>
        <v>0</v>
      </c>
      <c r="S480" s="9">
        <v>1</v>
      </c>
      <c r="T480" s="5" t="e">
        <f t="shared" si="129"/>
        <v>#N/A</v>
      </c>
      <c r="U480" s="5">
        <f t="shared" si="137"/>
        <v>0</v>
      </c>
    </row>
    <row r="481" spans="1:21" ht="15" customHeight="1" x14ac:dyDescent="0.25">
      <c r="A481" s="12" t="s">
        <v>209</v>
      </c>
      <c r="B481" s="72"/>
      <c r="C481" s="72"/>
      <c r="D481" s="72"/>
      <c r="E481" s="72"/>
      <c r="F481" s="41">
        <f t="shared" si="140"/>
        <v>0</v>
      </c>
      <c r="G481" s="41">
        <f t="shared" si="131"/>
        <v>0</v>
      </c>
      <c r="H481" s="4" t="e">
        <f t="shared" si="132"/>
        <v>#N/A</v>
      </c>
      <c r="I481" s="63" t="e">
        <f>VLOOKUP(ROUNDDOWN($B481,0),Games!B$5:E$41,2,0)</f>
        <v>#N/A</v>
      </c>
      <c r="J481" s="5" t="e">
        <f t="shared" si="133"/>
        <v>#N/A</v>
      </c>
      <c r="K481" s="5" t="e">
        <f t="shared" si="134"/>
        <v>#N/A</v>
      </c>
      <c r="L481" s="55" t="e">
        <f t="shared" si="135"/>
        <v>#N/A</v>
      </c>
      <c r="M481" s="9">
        <f t="shared" si="141"/>
        <v>0</v>
      </c>
      <c r="N481" s="9" t="e">
        <f>VLOOKUP(VLOOKUP($B481,played,3,0),points,2+E481,0)</f>
        <v>#N/A</v>
      </c>
      <c r="O481" s="9">
        <v>1</v>
      </c>
      <c r="P481" s="9">
        <v>1</v>
      </c>
      <c r="Q481" s="5" t="e">
        <f t="shared" si="139"/>
        <v>#N/A</v>
      </c>
      <c r="R481" s="5">
        <f t="shared" si="136"/>
        <v>0</v>
      </c>
      <c r="S481" s="9">
        <v>1</v>
      </c>
      <c r="T481" s="5" t="e">
        <f t="shared" si="129"/>
        <v>#N/A</v>
      </c>
      <c r="U481" s="5">
        <f t="shared" si="137"/>
        <v>0</v>
      </c>
    </row>
    <row r="482" spans="1:21" ht="15" customHeight="1" x14ac:dyDescent="0.25">
      <c r="A482" s="12" t="s">
        <v>209</v>
      </c>
      <c r="B482" s="72"/>
      <c r="C482" s="72"/>
      <c r="D482" s="72"/>
      <c r="E482" s="72"/>
      <c r="F482" s="41">
        <f t="shared" si="140"/>
        <v>0</v>
      </c>
      <c r="G482" s="41">
        <f t="shared" si="131"/>
        <v>0</v>
      </c>
      <c r="H482" s="4" t="e">
        <f t="shared" si="132"/>
        <v>#N/A</v>
      </c>
      <c r="I482" s="63" t="e">
        <f>VLOOKUP(ROUNDDOWN($B482,0),Games!B$5:E$41,2,0)</f>
        <v>#N/A</v>
      </c>
      <c r="J482" s="5" t="e">
        <f t="shared" si="133"/>
        <v>#N/A</v>
      </c>
      <c r="K482" s="5" t="e">
        <f t="shared" si="134"/>
        <v>#N/A</v>
      </c>
      <c r="L482" s="55" t="e">
        <f t="shared" si="135"/>
        <v>#N/A</v>
      </c>
      <c r="M482" s="9">
        <f t="shared" si="141"/>
        <v>0</v>
      </c>
      <c r="N482" s="9">
        <v>0</v>
      </c>
      <c r="O482" s="9">
        <v>0</v>
      </c>
      <c r="P482" s="9">
        <v>1</v>
      </c>
      <c r="Q482" s="5" t="e">
        <f t="shared" si="139"/>
        <v>#N/A</v>
      </c>
      <c r="R482" s="5">
        <f t="shared" si="136"/>
        <v>0</v>
      </c>
      <c r="S482" s="9">
        <v>8</v>
      </c>
      <c r="T482" s="5" t="e">
        <f t="shared" si="129"/>
        <v>#N/A</v>
      </c>
      <c r="U482" s="5">
        <f t="shared" si="137"/>
        <v>0</v>
      </c>
    </row>
    <row r="483" spans="1:21" ht="15" customHeight="1" x14ac:dyDescent="0.25">
      <c r="A483" s="12" t="s">
        <v>209</v>
      </c>
      <c r="B483" s="72"/>
      <c r="C483" s="72"/>
      <c r="D483" s="72"/>
      <c r="E483" s="72"/>
      <c r="F483" s="41">
        <f t="shared" si="140"/>
        <v>0</v>
      </c>
      <c r="G483" s="41">
        <f t="shared" si="131"/>
        <v>0</v>
      </c>
      <c r="H483" s="4" t="e">
        <f t="shared" si="132"/>
        <v>#N/A</v>
      </c>
      <c r="I483" s="63" t="e">
        <f>VLOOKUP(ROUNDDOWN($B483,0),Games!B$5:E$41,2,0)</f>
        <v>#N/A</v>
      </c>
      <c r="J483" s="5" t="e">
        <f t="shared" si="133"/>
        <v>#N/A</v>
      </c>
      <c r="K483" s="5" t="e">
        <f t="shared" si="134"/>
        <v>#N/A</v>
      </c>
      <c r="L483" s="55" t="e">
        <f t="shared" si="135"/>
        <v>#N/A</v>
      </c>
      <c r="M483" s="9">
        <f t="shared" si="141"/>
        <v>0</v>
      </c>
      <c r="N483" s="9" t="e">
        <f t="shared" ref="N483:N489" si="142">VLOOKUP(VLOOKUP($B483,played,3,0),points,2+$D483,0)</f>
        <v>#N/A</v>
      </c>
      <c r="O483" s="9">
        <v>6</v>
      </c>
      <c r="P483" s="9">
        <v>1</v>
      </c>
      <c r="Q483" s="5" t="e">
        <f t="shared" si="139"/>
        <v>#N/A</v>
      </c>
      <c r="R483" s="5">
        <f t="shared" si="136"/>
        <v>0</v>
      </c>
      <c r="S483" s="9">
        <v>1</v>
      </c>
      <c r="T483" s="5" t="e">
        <f t="shared" si="129"/>
        <v>#N/A</v>
      </c>
      <c r="U483" s="5">
        <f t="shared" si="137"/>
        <v>0</v>
      </c>
    </row>
    <row r="484" spans="1:21" ht="15" customHeight="1" x14ac:dyDescent="0.25">
      <c r="A484" s="12" t="s">
        <v>209</v>
      </c>
      <c r="B484" s="72"/>
      <c r="C484" s="72"/>
      <c r="D484" s="72"/>
      <c r="E484" s="72"/>
      <c r="F484" s="41">
        <f t="shared" si="140"/>
        <v>0</v>
      </c>
      <c r="G484" s="41">
        <f t="shared" si="131"/>
        <v>0</v>
      </c>
      <c r="H484" s="4" t="e">
        <f t="shared" si="132"/>
        <v>#N/A</v>
      </c>
      <c r="I484" s="63" t="e">
        <f>VLOOKUP(ROUNDDOWN($B484,0),Games!B$5:E$41,2,0)</f>
        <v>#N/A</v>
      </c>
      <c r="J484" s="5" t="e">
        <f t="shared" si="133"/>
        <v>#N/A</v>
      </c>
      <c r="K484" s="5" t="e">
        <f t="shared" si="134"/>
        <v>#N/A</v>
      </c>
      <c r="L484" s="55" t="e">
        <f t="shared" si="135"/>
        <v>#N/A</v>
      </c>
      <c r="M484" s="9">
        <f t="shared" si="141"/>
        <v>0</v>
      </c>
      <c r="N484" s="9" t="e">
        <f t="shared" si="142"/>
        <v>#N/A</v>
      </c>
      <c r="O484" s="9">
        <v>10</v>
      </c>
      <c r="P484" s="9">
        <v>1</v>
      </c>
      <c r="Q484" s="5" t="e">
        <f t="shared" si="139"/>
        <v>#N/A</v>
      </c>
      <c r="R484" s="5">
        <f t="shared" si="136"/>
        <v>0</v>
      </c>
      <c r="S484" s="9">
        <v>1</v>
      </c>
      <c r="T484" s="5" t="e">
        <f t="shared" ref="T484:T515" si="143">IF(K479="Day",1,IF((C484+K484/10)=(C479+K479/10),0,1))</f>
        <v>#N/A</v>
      </c>
      <c r="U484" s="5">
        <f t="shared" si="137"/>
        <v>0</v>
      </c>
    </row>
    <row r="485" spans="1:21" ht="15" customHeight="1" x14ac:dyDescent="0.25">
      <c r="A485" s="12" t="s">
        <v>209</v>
      </c>
      <c r="B485" s="72"/>
      <c r="C485" s="72"/>
      <c r="D485" s="72"/>
      <c r="E485" s="72"/>
      <c r="F485" s="41">
        <f t="shared" si="140"/>
        <v>0</v>
      </c>
      <c r="G485" s="41">
        <f t="shared" si="131"/>
        <v>0</v>
      </c>
      <c r="H485" s="4" t="e">
        <f t="shared" si="132"/>
        <v>#N/A</v>
      </c>
      <c r="I485" s="63" t="e">
        <f>VLOOKUP(ROUNDDOWN($B485,0),Games!B$5:E$41,2,0)</f>
        <v>#N/A</v>
      </c>
      <c r="J485" s="5" t="e">
        <f t="shared" si="133"/>
        <v>#N/A</v>
      </c>
      <c r="K485" s="5" t="e">
        <f t="shared" si="134"/>
        <v>#N/A</v>
      </c>
      <c r="L485" s="55" t="e">
        <f t="shared" si="135"/>
        <v>#N/A</v>
      </c>
      <c r="M485" s="9">
        <f t="shared" si="141"/>
        <v>0</v>
      </c>
      <c r="N485" s="9" t="e">
        <f t="shared" si="142"/>
        <v>#N/A</v>
      </c>
      <c r="O485" s="9">
        <v>6</v>
      </c>
      <c r="P485" s="9">
        <v>1</v>
      </c>
      <c r="Q485" s="5" t="e">
        <f t="shared" si="139"/>
        <v>#N/A</v>
      </c>
      <c r="R485" s="5">
        <f t="shared" si="136"/>
        <v>0</v>
      </c>
      <c r="S485" s="9">
        <v>1</v>
      </c>
      <c r="T485" s="5" t="e">
        <f t="shared" si="143"/>
        <v>#N/A</v>
      </c>
      <c r="U485" s="5">
        <f t="shared" si="137"/>
        <v>0</v>
      </c>
    </row>
    <row r="486" spans="1:21" ht="15" customHeight="1" x14ac:dyDescent="0.25">
      <c r="A486" s="12" t="s">
        <v>209</v>
      </c>
      <c r="B486" s="72"/>
      <c r="C486" s="72"/>
      <c r="D486" s="72"/>
      <c r="E486" s="72"/>
      <c r="F486" s="41">
        <f t="shared" si="140"/>
        <v>0</v>
      </c>
      <c r="G486" s="41">
        <f t="shared" si="131"/>
        <v>0</v>
      </c>
      <c r="H486" s="4" t="e">
        <f t="shared" si="132"/>
        <v>#N/A</v>
      </c>
      <c r="I486" s="63" t="e">
        <f>VLOOKUP(ROUNDDOWN($B486,0),Games!B$5:E$41,2,0)</f>
        <v>#N/A</v>
      </c>
      <c r="J486" s="5" t="e">
        <f t="shared" si="133"/>
        <v>#N/A</v>
      </c>
      <c r="K486" s="5" t="e">
        <f t="shared" si="134"/>
        <v>#N/A</v>
      </c>
      <c r="L486" s="55" t="e">
        <f t="shared" si="135"/>
        <v>#N/A</v>
      </c>
      <c r="M486" s="9">
        <f t="shared" si="141"/>
        <v>0</v>
      </c>
      <c r="N486" s="9" t="e">
        <f t="shared" si="142"/>
        <v>#N/A</v>
      </c>
      <c r="O486" s="9">
        <v>6</v>
      </c>
      <c r="P486" s="9">
        <v>1</v>
      </c>
      <c r="Q486" s="5" t="e">
        <f t="shared" si="139"/>
        <v>#N/A</v>
      </c>
      <c r="R486" s="5">
        <f t="shared" si="136"/>
        <v>0</v>
      </c>
      <c r="S486" s="9">
        <v>1</v>
      </c>
      <c r="T486" s="5" t="e">
        <f t="shared" si="143"/>
        <v>#N/A</v>
      </c>
      <c r="U486" s="5">
        <f t="shared" si="137"/>
        <v>0</v>
      </c>
    </row>
    <row r="487" spans="1:21" ht="15" customHeight="1" x14ac:dyDescent="0.25">
      <c r="A487" s="12" t="s">
        <v>209</v>
      </c>
      <c r="B487" s="72"/>
      <c r="C487" s="72"/>
      <c r="D487" s="72"/>
      <c r="E487" s="72"/>
      <c r="F487" s="41">
        <f t="shared" si="140"/>
        <v>0</v>
      </c>
      <c r="G487" s="41">
        <f t="shared" si="131"/>
        <v>0</v>
      </c>
      <c r="H487" s="4" t="e">
        <f t="shared" si="132"/>
        <v>#N/A</v>
      </c>
      <c r="I487" s="63" t="e">
        <f>VLOOKUP(ROUNDDOWN($B487,0),Games!B$5:E$41,2,0)</f>
        <v>#N/A</v>
      </c>
      <c r="J487" s="5" t="e">
        <f t="shared" si="133"/>
        <v>#N/A</v>
      </c>
      <c r="K487" s="5" t="e">
        <f t="shared" si="134"/>
        <v>#N/A</v>
      </c>
      <c r="L487" s="55" t="e">
        <f t="shared" si="135"/>
        <v>#N/A</v>
      </c>
      <c r="M487" s="9">
        <f t="shared" si="141"/>
        <v>0</v>
      </c>
      <c r="N487" s="9" t="e">
        <f t="shared" si="142"/>
        <v>#N/A</v>
      </c>
      <c r="O487" s="9">
        <v>1</v>
      </c>
      <c r="P487" s="9">
        <v>1</v>
      </c>
      <c r="Q487" s="5" t="e">
        <f t="shared" si="139"/>
        <v>#N/A</v>
      </c>
      <c r="R487" s="5">
        <f t="shared" si="136"/>
        <v>0</v>
      </c>
      <c r="S487" s="9">
        <v>1</v>
      </c>
      <c r="T487" s="5" t="e">
        <f t="shared" si="143"/>
        <v>#N/A</v>
      </c>
      <c r="U487" s="5">
        <f t="shared" si="137"/>
        <v>0</v>
      </c>
    </row>
    <row r="488" spans="1:21" ht="15" customHeight="1" x14ac:dyDescent="0.25">
      <c r="A488" s="12" t="s">
        <v>209</v>
      </c>
      <c r="B488" s="72"/>
      <c r="C488" s="72"/>
      <c r="D488" s="72"/>
      <c r="E488" s="72"/>
      <c r="F488" s="41">
        <f t="shared" si="140"/>
        <v>0</v>
      </c>
      <c r="G488" s="41">
        <f t="shared" si="131"/>
        <v>0</v>
      </c>
      <c r="H488" s="4" t="e">
        <f t="shared" si="132"/>
        <v>#N/A</v>
      </c>
      <c r="I488" s="63" t="e">
        <f>VLOOKUP(ROUNDDOWN($B488,0),Games!B$5:E$41,2,0)</f>
        <v>#N/A</v>
      </c>
      <c r="J488" s="5" t="e">
        <f t="shared" si="133"/>
        <v>#N/A</v>
      </c>
      <c r="K488" s="5" t="e">
        <f t="shared" si="134"/>
        <v>#N/A</v>
      </c>
      <c r="L488" s="55" t="e">
        <f t="shared" si="135"/>
        <v>#N/A</v>
      </c>
      <c r="M488" s="9">
        <f t="shared" si="141"/>
        <v>0</v>
      </c>
      <c r="N488" s="9" t="e">
        <f t="shared" si="142"/>
        <v>#N/A</v>
      </c>
      <c r="O488" s="9">
        <v>10</v>
      </c>
      <c r="P488" s="9">
        <v>1</v>
      </c>
      <c r="Q488" s="5" t="e">
        <f t="shared" si="139"/>
        <v>#N/A</v>
      </c>
      <c r="R488" s="5">
        <f t="shared" si="136"/>
        <v>0</v>
      </c>
      <c r="S488" s="9">
        <v>1</v>
      </c>
      <c r="T488" s="5" t="e">
        <f>IF(K484="Day",1,IF((C488+K488/10)=(C484+K484/10),0,1))</f>
        <v>#N/A</v>
      </c>
      <c r="U488" s="5">
        <f t="shared" si="137"/>
        <v>0</v>
      </c>
    </row>
    <row r="489" spans="1:21" ht="15" customHeight="1" x14ac:dyDescent="0.25">
      <c r="A489" s="12" t="s">
        <v>209</v>
      </c>
      <c r="B489" s="72"/>
      <c r="C489" s="72"/>
      <c r="D489" s="72"/>
      <c r="E489" s="72"/>
      <c r="F489" s="41">
        <f t="shared" si="140"/>
        <v>0</v>
      </c>
      <c r="G489" s="41">
        <f t="shared" si="131"/>
        <v>0</v>
      </c>
      <c r="H489" s="4" t="e">
        <f t="shared" si="132"/>
        <v>#N/A</v>
      </c>
      <c r="I489" s="63" t="e">
        <f>VLOOKUP(ROUNDDOWN($B489,0),Games!B$5:E$41,2,0)</f>
        <v>#N/A</v>
      </c>
      <c r="J489" s="5" t="e">
        <f t="shared" si="133"/>
        <v>#N/A</v>
      </c>
      <c r="K489" s="5" t="e">
        <f t="shared" si="134"/>
        <v>#N/A</v>
      </c>
      <c r="L489" s="55" t="e">
        <f t="shared" si="135"/>
        <v>#N/A</v>
      </c>
      <c r="M489" s="9">
        <f t="shared" si="141"/>
        <v>0</v>
      </c>
      <c r="N489" s="9" t="e">
        <f t="shared" si="142"/>
        <v>#N/A</v>
      </c>
      <c r="O489" s="9">
        <v>1</v>
      </c>
      <c r="P489" s="9">
        <v>1</v>
      </c>
      <c r="Q489" s="5" t="e">
        <f t="shared" si="139"/>
        <v>#N/A</v>
      </c>
      <c r="R489" s="5">
        <f t="shared" si="136"/>
        <v>0</v>
      </c>
      <c r="S489" s="9">
        <v>1</v>
      </c>
      <c r="T489" s="5" t="e">
        <f t="shared" ref="T489:T504" si="144">IF(K484="Day",1,IF((C489+K489/10)=(C484+K484/10),0,1))</f>
        <v>#N/A</v>
      </c>
      <c r="U489" s="5">
        <f t="shared" si="137"/>
        <v>0</v>
      </c>
    </row>
    <row r="490" spans="1:21" ht="15" customHeight="1" x14ac:dyDescent="0.25">
      <c r="A490" s="12" t="s">
        <v>209</v>
      </c>
      <c r="B490" s="72"/>
      <c r="C490" s="72"/>
      <c r="D490" s="72"/>
      <c r="E490" s="72"/>
      <c r="F490" s="41">
        <f t="shared" si="140"/>
        <v>0</v>
      </c>
      <c r="G490" s="41">
        <f t="shared" si="131"/>
        <v>0</v>
      </c>
      <c r="H490" s="4" t="e">
        <f t="shared" si="132"/>
        <v>#N/A</v>
      </c>
      <c r="I490" s="63" t="e">
        <f>VLOOKUP(ROUNDDOWN($B490,0),Games!B$5:E$41,2,0)</f>
        <v>#N/A</v>
      </c>
      <c r="J490" s="5" t="e">
        <f t="shared" si="133"/>
        <v>#N/A</v>
      </c>
      <c r="K490" s="5" t="e">
        <f t="shared" si="134"/>
        <v>#N/A</v>
      </c>
      <c r="L490" s="55" t="e">
        <f t="shared" si="135"/>
        <v>#N/A</v>
      </c>
      <c r="M490" s="9">
        <f t="shared" si="141"/>
        <v>0</v>
      </c>
      <c r="N490" s="9" t="e">
        <f>VLOOKUP(VLOOKUP($B490,played,3,0),points,2+E490,0)</f>
        <v>#N/A</v>
      </c>
      <c r="O490" s="9">
        <v>2</v>
      </c>
      <c r="P490" s="9">
        <v>1</v>
      </c>
      <c r="Q490" s="5" t="e">
        <f t="shared" si="139"/>
        <v>#N/A</v>
      </c>
      <c r="R490" s="5">
        <f t="shared" si="136"/>
        <v>0</v>
      </c>
      <c r="S490" s="9">
        <v>1</v>
      </c>
      <c r="T490" s="5" t="e">
        <f t="shared" si="144"/>
        <v>#N/A</v>
      </c>
      <c r="U490" s="5">
        <f t="shared" si="137"/>
        <v>0</v>
      </c>
    </row>
    <row r="491" spans="1:21" ht="15" customHeight="1" x14ac:dyDescent="0.25">
      <c r="A491" s="12" t="s">
        <v>209</v>
      </c>
      <c r="B491" s="72"/>
      <c r="C491" s="72"/>
      <c r="D491" s="72"/>
      <c r="E491" s="72"/>
      <c r="F491" s="41">
        <f t="shared" si="140"/>
        <v>0</v>
      </c>
      <c r="G491" s="41">
        <f t="shared" si="131"/>
        <v>0</v>
      </c>
      <c r="H491" s="4" t="e">
        <f t="shared" si="132"/>
        <v>#N/A</v>
      </c>
      <c r="I491" s="63" t="e">
        <f>VLOOKUP(ROUNDDOWN($B491,0),Games!B$5:E$41,2,0)</f>
        <v>#N/A</v>
      </c>
      <c r="J491" s="5" t="e">
        <f t="shared" si="133"/>
        <v>#N/A</v>
      </c>
      <c r="K491" s="5" t="e">
        <f t="shared" si="134"/>
        <v>#N/A</v>
      </c>
      <c r="L491" s="55" t="e">
        <f t="shared" si="135"/>
        <v>#N/A</v>
      </c>
      <c r="M491" s="9">
        <f t="shared" si="141"/>
        <v>0</v>
      </c>
      <c r="N491" s="9" t="e">
        <f t="shared" ref="N491:N499" si="145">VLOOKUP(VLOOKUP($B491,played,3,0),points,2+$D491,0)</f>
        <v>#N/A</v>
      </c>
      <c r="O491" s="9">
        <v>2</v>
      </c>
      <c r="P491" s="9">
        <v>1</v>
      </c>
      <c r="Q491" s="5" t="e">
        <f t="shared" si="139"/>
        <v>#N/A</v>
      </c>
      <c r="R491" s="5">
        <f t="shared" si="136"/>
        <v>0</v>
      </c>
      <c r="S491" s="9">
        <v>1</v>
      </c>
      <c r="T491" s="5" t="e">
        <f t="shared" si="144"/>
        <v>#N/A</v>
      </c>
      <c r="U491" s="5">
        <f t="shared" si="137"/>
        <v>0</v>
      </c>
    </row>
    <row r="492" spans="1:21" ht="15" customHeight="1" x14ac:dyDescent="0.25">
      <c r="A492" s="12" t="s">
        <v>209</v>
      </c>
      <c r="B492" s="72"/>
      <c r="C492" s="72"/>
      <c r="D492" s="72"/>
      <c r="E492" s="72"/>
      <c r="F492" s="41">
        <f t="shared" si="140"/>
        <v>0</v>
      </c>
      <c r="G492" s="41">
        <f t="shared" si="131"/>
        <v>0</v>
      </c>
      <c r="H492" s="4" t="e">
        <f t="shared" si="132"/>
        <v>#N/A</v>
      </c>
      <c r="I492" s="63" t="e">
        <f>VLOOKUP(ROUNDDOWN($B492,0),Games!B$5:E$41,2,0)</f>
        <v>#N/A</v>
      </c>
      <c r="J492" s="5" t="e">
        <f t="shared" si="133"/>
        <v>#N/A</v>
      </c>
      <c r="K492" s="5" t="e">
        <f t="shared" si="134"/>
        <v>#N/A</v>
      </c>
      <c r="L492" s="55" t="e">
        <f t="shared" si="135"/>
        <v>#N/A</v>
      </c>
      <c r="M492" s="9">
        <f t="shared" si="141"/>
        <v>0</v>
      </c>
      <c r="N492" s="9" t="e">
        <f t="shared" si="145"/>
        <v>#N/A</v>
      </c>
      <c r="O492" s="9">
        <v>2</v>
      </c>
      <c r="P492" s="9">
        <v>1</v>
      </c>
      <c r="Q492" s="5" t="e">
        <f t="shared" si="139"/>
        <v>#N/A</v>
      </c>
      <c r="R492" s="5">
        <f t="shared" si="136"/>
        <v>0</v>
      </c>
      <c r="S492" s="9">
        <v>1</v>
      </c>
      <c r="T492" s="5" t="e">
        <f t="shared" si="144"/>
        <v>#N/A</v>
      </c>
      <c r="U492" s="5">
        <f t="shared" si="137"/>
        <v>0</v>
      </c>
    </row>
    <row r="493" spans="1:21" ht="15" customHeight="1" x14ac:dyDescent="0.25">
      <c r="A493" s="12" t="s">
        <v>209</v>
      </c>
      <c r="B493" s="72"/>
      <c r="C493" s="72"/>
      <c r="D493" s="72"/>
      <c r="E493" s="72"/>
      <c r="F493" s="41">
        <f t="shared" si="140"/>
        <v>0</v>
      </c>
      <c r="G493" s="41">
        <f t="shared" si="131"/>
        <v>0</v>
      </c>
      <c r="H493" s="4" t="e">
        <f t="shared" si="132"/>
        <v>#N/A</v>
      </c>
      <c r="I493" s="63" t="e">
        <f>VLOOKUP(ROUNDDOWN($B493,0),Games!B$5:E$41,2,0)</f>
        <v>#N/A</v>
      </c>
      <c r="J493" s="5" t="e">
        <f t="shared" si="133"/>
        <v>#N/A</v>
      </c>
      <c r="K493" s="5" t="e">
        <f t="shared" si="134"/>
        <v>#N/A</v>
      </c>
      <c r="L493" s="55" t="e">
        <f t="shared" si="135"/>
        <v>#N/A</v>
      </c>
      <c r="M493" s="9">
        <f t="shared" si="141"/>
        <v>0</v>
      </c>
      <c r="N493" s="9" t="e">
        <f t="shared" si="145"/>
        <v>#N/A</v>
      </c>
      <c r="O493" s="9">
        <v>6</v>
      </c>
      <c r="P493" s="9">
        <v>1</v>
      </c>
      <c r="Q493" s="5" t="e">
        <f t="shared" si="139"/>
        <v>#N/A</v>
      </c>
      <c r="R493" s="5">
        <f t="shared" si="136"/>
        <v>0</v>
      </c>
      <c r="S493" s="9">
        <v>1</v>
      </c>
      <c r="T493" s="5" t="e">
        <f t="shared" si="144"/>
        <v>#N/A</v>
      </c>
      <c r="U493" s="5">
        <f t="shared" si="137"/>
        <v>0</v>
      </c>
    </row>
    <row r="494" spans="1:21" ht="15" customHeight="1" x14ac:dyDescent="0.25">
      <c r="A494" s="12" t="s">
        <v>209</v>
      </c>
      <c r="B494" s="72"/>
      <c r="C494" s="72"/>
      <c r="D494" s="72"/>
      <c r="E494" s="72"/>
      <c r="F494" s="41">
        <f t="shared" si="140"/>
        <v>0</v>
      </c>
      <c r="G494" s="41">
        <f t="shared" si="131"/>
        <v>0</v>
      </c>
      <c r="H494" s="4" t="e">
        <f t="shared" si="132"/>
        <v>#N/A</v>
      </c>
      <c r="I494" s="63" t="e">
        <f>VLOOKUP(ROUNDDOWN($B494,0),Games!B$5:E$41,2,0)</f>
        <v>#N/A</v>
      </c>
      <c r="J494" s="5" t="e">
        <f t="shared" si="133"/>
        <v>#N/A</v>
      </c>
      <c r="K494" s="5" t="e">
        <f t="shared" si="134"/>
        <v>#N/A</v>
      </c>
      <c r="L494" s="55" t="e">
        <f t="shared" si="135"/>
        <v>#N/A</v>
      </c>
      <c r="M494" s="9">
        <f t="shared" si="141"/>
        <v>0</v>
      </c>
      <c r="N494" s="9" t="e">
        <f t="shared" si="145"/>
        <v>#N/A</v>
      </c>
      <c r="O494" s="9">
        <v>1</v>
      </c>
      <c r="P494" s="9">
        <v>1</v>
      </c>
      <c r="Q494" s="5" t="e">
        <f t="shared" si="139"/>
        <v>#N/A</v>
      </c>
      <c r="R494" s="5">
        <f t="shared" si="136"/>
        <v>0</v>
      </c>
      <c r="S494" s="9">
        <v>1</v>
      </c>
      <c r="T494" s="5" t="e">
        <f t="shared" si="144"/>
        <v>#N/A</v>
      </c>
      <c r="U494" s="5">
        <f t="shared" si="137"/>
        <v>0</v>
      </c>
    </row>
    <row r="495" spans="1:21" ht="15" customHeight="1" x14ac:dyDescent="0.25">
      <c r="A495" s="12" t="s">
        <v>209</v>
      </c>
      <c r="B495" s="72"/>
      <c r="C495" s="72"/>
      <c r="D495" s="72"/>
      <c r="E495" s="72"/>
      <c r="F495" s="41">
        <f t="shared" si="140"/>
        <v>0</v>
      </c>
      <c r="G495" s="41">
        <f t="shared" si="131"/>
        <v>0</v>
      </c>
      <c r="H495" s="4" t="e">
        <f t="shared" si="132"/>
        <v>#N/A</v>
      </c>
      <c r="I495" s="63" t="e">
        <f>VLOOKUP(ROUNDDOWN($B495,0),Games!B$5:E$41,2,0)</f>
        <v>#N/A</v>
      </c>
      <c r="J495" s="5" t="e">
        <f t="shared" si="133"/>
        <v>#N/A</v>
      </c>
      <c r="K495" s="5" t="e">
        <f t="shared" si="134"/>
        <v>#N/A</v>
      </c>
      <c r="L495" s="55" t="e">
        <f t="shared" si="135"/>
        <v>#N/A</v>
      </c>
      <c r="M495" s="9">
        <f t="shared" si="141"/>
        <v>0</v>
      </c>
      <c r="N495" s="9" t="e">
        <f t="shared" si="145"/>
        <v>#N/A</v>
      </c>
      <c r="O495" s="9">
        <v>2</v>
      </c>
      <c r="P495" s="9">
        <v>1</v>
      </c>
      <c r="Q495" s="5" t="e">
        <f t="shared" si="139"/>
        <v>#N/A</v>
      </c>
      <c r="R495" s="5">
        <f t="shared" si="136"/>
        <v>0</v>
      </c>
      <c r="S495" s="9">
        <v>1</v>
      </c>
      <c r="T495" s="5" t="e">
        <f t="shared" si="144"/>
        <v>#N/A</v>
      </c>
      <c r="U495" s="5">
        <f t="shared" si="137"/>
        <v>0</v>
      </c>
    </row>
    <row r="496" spans="1:21" ht="15" customHeight="1" x14ac:dyDescent="0.25">
      <c r="A496" s="12" t="s">
        <v>209</v>
      </c>
      <c r="B496" s="72"/>
      <c r="C496" s="72"/>
      <c r="D496" s="72"/>
      <c r="E496" s="72"/>
      <c r="F496" s="41">
        <f t="shared" si="140"/>
        <v>0</v>
      </c>
      <c r="G496" s="41">
        <f t="shared" si="131"/>
        <v>0</v>
      </c>
      <c r="H496" s="4" t="e">
        <f t="shared" si="132"/>
        <v>#N/A</v>
      </c>
      <c r="I496" s="63" t="e">
        <f>VLOOKUP(ROUNDDOWN($B496,0),Games!B$5:E$41,2,0)</f>
        <v>#N/A</v>
      </c>
      <c r="J496" s="5" t="e">
        <f t="shared" si="133"/>
        <v>#N/A</v>
      </c>
      <c r="K496" s="5" t="e">
        <f t="shared" si="134"/>
        <v>#N/A</v>
      </c>
      <c r="L496" s="55" t="e">
        <f t="shared" si="135"/>
        <v>#N/A</v>
      </c>
      <c r="M496" s="9">
        <f t="shared" si="141"/>
        <v>0</v>
      </c>
      <c r="N496" s="9" t="e">
        <f t="shared" si="145"/>
        <v>#N/A</v>
      </c>
      <c r="O496" s="9">
        <v>10</v>
      </c>
      <c r="P496" s="9">
        <v>1</v>
      </c>
      <c r="Q496" s="5" t="e">
        <f t="shared" si="139"/>
        <v>#N/A</v>
      </c>
      <c r="R496" s="5">
        <f t="shared" si="136"/>
        <v>0</v>
      </c>
      <c r="S496" s="9">
        <v>1</v>
      </c>
      <c r="T496" s="5" t="e">
        <f t="shared" si="144"/>
        <v>#N/A</v>
      </c>
      <c r="U496" s="5">
        <f t="shared" si="137"/>
        <v>0</v>
      </c>
    </row>
    <row r="497" spans="1:21" ht="15" customHeight="1" x14ac:dyDescent="0.25">
      <c r="A497" s="12" t="s">
        <v>209</v>
      </c>
      <c r="B497" s="72"/>
      <c r="C497" s="72"/>
      <c r="D497" s="72"/>
      <c r="E497" s="72"/>
      <c r="F497" s="41">
        <f t="shared" si="140"/>
        <v>0</v>
      </c>
      <c r="G497" s="41">
        <f t="shared" si="131"/>
        <v>0</v>
      </c>
      <c r="H497" s="4" t="e">
        <f t="shared" si="132"/>
        <v>#N/A</v>
      </c>
      <c r="I497" s="63" t="e">
        <f>VLOOKUP(ROUNDDOWN($B497,0),Games!B$5:E$41,2,0)</f>
        <v>#N/A</v>
      </c>
      <c r="J497" s="5" t="e">
        <f t="shared" si="133"/>
        <v>#N/A</v>
      </c>
      <c r="K497" s="5" t="e">
        <f t="shared" si="134"/>
        <v>#N/A</v>
      </c>
      <c r="L497" s="55" t="e">
        <f t="shared" si="135"/>
        <v>#N/A</v>
      </c>
      <c r="M497" s="9">
        <f t="shared" si="141"/>
        <v>0</v>
      </c>
      <c r="N497" s="9" t="e">
        <f t="shared" si="145"/>
        <v>#N/A</v>
      </c>
      <c r="O497" s="9">
        <v>10</v>
      </c>
      <c r="P497" s="9">
        <v>1</v>
      </c>
      <c r="Q497" s="5" t="e">
        <f t="shared" si="139"/>
        <v>#N/A</v>
      </c>
      <c r="R497" s="5">
        <f t="shared" si="136"/>
        <v>0</v>
      </c>
      <c r="S497" s="9">
        <v>1</v>
      </c>
      <c r="T497" s="5" t="e">
        <f t="shared" si="144"/>
        <v>#N/A</v>
      </c>
      <c r="U497" s="5">
        <f t="shared" si="137"/>
        <v>0</v>
      </c>
    </row>
    <row r="498" spans="1:21" ht="15" customHeight="1" x14ac:dyDescent="0.25">
      <c r="A498" s="12" t="s">
        <v>209</v>
      </c>
      <c r="B498" s="72"/>
      <c r="C498" s="72"/>
      <c r="D498" s="72"/>
      <c r="E498" s="72"/>
      <c r="F498" s="41">
        <f t="shared" si="140"/>
        <v>0</v>
      </c>
      <c r="G498" s="41">
        <f t="shared" si="131"/>
        <v>0</v>
      </c>
      <c r="H498" s="4" t="e">
        <f t="shared" si="132"/>
        <v>#N/A</v>
      </c>
      <c r="I498" s="63" t="e">
        <f>VLOOKUP(ROUNDDOWN($B498,0),Games!B$5:E$41,2,0)</f>
        <v>#N/A</v>
      </c>
      <c r="J498" s="5" t="e">
        <f t="shared" si="133"/>
        <v>#N/A</v>
      </c>
      <c r="K498" s="5" t="e">
        <f t="shared" si="134"/>
        <v>#N/A</v>
      </c>
      <c r="L498" s="55" t="e">
        <f t="shared" si="135"/>
        <v>#N/A</v>
      </c>
      <c r="M498" s="9">
        <f t="shared" si="141"/>
        <v>0</v>
      </c>
      <c r="N498" s="9" t="e">
        <f t="shared" si="145"/>
        <v>#N/A</v>
      </c>
      <c r="O498" s="9">
        <v>1</v>
      </c>
      <c r="P498" s="9">
        <v>1</v>
      </c>
      <c r="Q498" s="5" t="e">
        <f t="shared" si="139"/>
        <v>#N/A</v>
      </c>
      <c r="R498" s="5">
        <f t="shared" si="136"/>
        <v>0</v>
      </c>
      <c r="S498" s="9">
        <v>1</v>
      </c>
      <c r="T498" s="5" t="e">
        <f t="shared" si="144"/>
        <v>#N/A</v>
      </c>
      <c r="U498" s="5">
        <f t="shared" si="137"/>
        <v>0</v>
      </c>
    </row>
    <row r="499" spans="1:21" ht="15" customHeight="1" x14ac:dyDescent="0.25">
      <c r="A499" s="12" t="s">
        <v>209</v>
      </c>
      <c r="B499" s="72"/>
      <c r="C499" s="72"/>
      <c r="D499" s="72"/>
      <c r="E499" s="72"/>
      <c r="F499" s="41">
        <f t="shared" si="140"/>
        <v>0</v>
      </c>
      <c r="G499" s="41">
        <f t="shared" si="131"/>
        <v>0</v>
      </c>
      <c r="H499" s="4" t="e">
        <f t="shared" si="132"/>
        <v>#N/A</v>
      </c>
      <c r="I499" s="63" t="e">
        <f>VLOOKUP(ROUNDDOWN($B499,0),Games!B$5:E$41,2,0)</f>
        <v>#N/A</v>
      </c>
      <c r="J499" s="5" t="e">
        <f t="shared" si="133"/>
        <v>#N/A</v>
      </c>
      <c r="K499" s="5" t="e">
        <f t="shared" si="134"/>
        <v>#N/A</v>
      </c>
      <c r="L499" s="55" t="e">
        <f t="shared" si="135"/>
        <v>#N/A</v>
      </c>
      <c r="M499" s="9">
        <f t="shared" si="141"/>
        <v>0</v>
      </c>
      <c r="N499" s="9" t="e">
        <f t="shared" si="145"/>
        <v>#N/A</v>
      </c>
      <c r="O499" s="9">
        <v>1</v>
      </c>
      <c r="P499" s="9">
        <v>1</v>
      </c>
      <c r="Q499" s="5" t="e">
        <f t="shared" ref="Q499:Q504" si="146">IF(K498="Day",1,IF((C499+INT(B499)/100)=(C498+INT(B498)/100),0,1))</f>
        <v>#N/A</v>
      </c>
      <c r="R499" s="5">
        <f t="shared" si="136"/>
        <v>0</v>
      </c>
      <c r="S499" s="9">
        <v>1</v>
      </c>
      <c r="T499" s="5" t="e">
        <f t="shared" si="144"/>
        <v>#N/A</v>
      </c>
      <c r="U499" s="5">
        <f t="shared" si="137"/>
        <v>0</v>
      </c>
    </row>
    <row r="500" spans="1:21" ht="15" customHeight="1" x14ac:dyDescent="0.25">
      <c r="A500" s="12" t="s">
        <v>209</v>
      </c>
      <c r="B500" s="72"/>
      <c r="C500" s="72"/>
      <c r="D500" s="72"/>
      <c r="E500" s="72"/>
      <c r="F500" s="41">
        <f t="shared" si="140"/>
        <v>0</v>
      </c>
      <c r="G500" s="41">
        <f t="shared" si="131"/>
        <v>0</v>
      </c>
      <c r="H500" s="4" t="e">
        <f t="shared" si="132"/>
        <v>#N/A</v>
      </c>
      <c r="I500" s="63" t="e">
        <f>VLOOKUP(ROUNDDOWN($B500,0),Games!B$5:E$41,2,0)</f>
        <v>#N/A</v>
      </c>
      <c r="J500" s="5" t="e">
        <f t="shared" si="133"/>
        <v>#N/A</v>
      </c>
      <c r="K500" s="5" t="e">
        <f t="shared" si="134"/>
        <v>#N/A</v>
      </c>
      <c r="L500" s="55" t="e">
        <f t="shared" si="135"/>
        <v>#N/A</v>
      </c>
      <c r="M500" s="9">
        <f t="shared" si="141"/>
        <v>0</v>
      </c>
      <c r="N500" s="9" t="e">
        <f>VLOOKUP(VLOOKUP($B500,played,3,0),points,2+E500,0)</f>
        <v>#N/A</v>
      </c>
      <c r="O500" s="9">
        <v>3</v>
      </c>
      <c r="P500" s="9">
        <v>1</v>
      </c>
      <c r="Q500" s="5" t="e">
        <f t="shared" si="146"/>
        <v>#N/A</v>
      </c>
      <c r="R500" s="5">
        <f t="shared" si="136"/>
        <v>0</v>
      </c>
      <c r="S500" s="9">
        <v>1</v>
      </c>
      <c r="T500" s="5" t="e">
        <f t="shared" si="144"/>
        <v>#N/A</v>
      </c>
      <c r="U500" s="5">
        <f t="shared" si="137"/>
        <v>0</v>
      </c>
    </row>
    <row r="501" spans="1:21" ht="15" customHeight="1" x14ac:dyDescent="0.25">
      <c r="A501" s="12" t="s">
        <v>209</v>
      </c>
      <c r="B501" s="72"/>
      <c r="C501" s="72"/>
      <c r="D501" s="72"/>
      <c r="E501" s="72"/>
      <c r="F501" s="41">
        <f t="shared" si="140"/>
        <v>0</v>
      </c>
      <c r="G501" s="41">
        <f t="shared" si="131"/>
        <v>0</v>
      </c>
      <c r="H501" s="4" t="e">
        <f t="shared" si="132"/>
        <v>#N/A</v>
      </c>
      <c r="I501" s="63" t="e">
        <f>VLOOKUP(ROUNDDOWN($B501,0),Games!B$5:E$41,2,0)</f>
        <v>#N/A</v>
      </c>
      <c r="J501" s="5" t="e">
        <f t="shared" si="133"/>
        <v>#N/A</v>
      </c>
      <c r="K501" s="5" t="e">
        <f t="shared" si="134"/>
        <v>#N/A</v>
      </c>
      <c r="L501" s="55" t="e">
        <f t="shared" si="135"/>
        <v>#N/A</v>
      </c>
      <c r="M501" s="9">
        <f t="shared" si="141"/>
        <v>0</v>
      </c>
      <c r="N501" s="9" t="e">
        <f>VLOOKUP(VLOOKUP($B501,played,3,0),points,2+E501,0)</f>
        <v>#N/A</v>
      </c>
      <c r="O501" s="9">
        <v>2</v>
      </c>
      <c r="P501" s="9">
        <v>1</v>
      </c>
      <c r="Q501" s="5" t="e">
        <f t="shared" si="146"/>
        <v>#N/A</v>
      </c>
      <c r="R501" s="5">
        <f t="shared" si="136"/>
        <v>0</v>
      </c>
      <c r="S501" s="9">
        <v>1</v>
      </c>
      <c r="T501" s="5" t="e">
        <f t="shared" si="144"/>
        <v>#N/A</v>
      </c>
      <c r="U501" s="5">
        <f t="shared" si="137"/>
        <v>0</v>
      </c>
    </row>
    <row r="502" spans="1:21" ht="15" customHeight="1" x14ac:dyDescent="0.25">
      <c r="A502" s="12" t="s">
        <v>209</v>
      </c>
      <c r="B502" s="72"/>
      <c r="C502" s="72"/>
      <c r="D502" s="72"/>
      <c r="E502" s="72"/>
      <c r="F502" s="41">
        <f t="shared" si="140"/>
        <v>0</v>
      </c>
      <c r="G502" s="41">
        <f t="shared" si="131"/>
        <v>0</v>
      </c>
      <c r="H502" s="4" t="e">
        <f t="shared" si="132"/>
        <v>#N/A</v>
      </c>
      <c r="I502" s="63" t="e">
        <f>VLOOKUP(ROUNDDOWN($B502,0),Games!B$5:E$41,2,0)</f>
        <v>#N/A</v>
      </c>
      <c r="J502" s="5" t="e">
        <f t="shared" si="133"/>
        <v>#N/A</v>
      </c>
      <c r="K502" s="5" t="e">
        <f t="shared" si="134"/>
        <v>#N/A</v>
      </c>
      <c r="L502" s="55" t="e">
        <f t="shared" si="135"/>
        <v>#N/A</v>
      </c>
      <c r="M502" s="9">
        <f t="shared" si="141"/>
        <v>0</v>
      </c>
      <c r="N502" s="9" t="e">
        <f>VLOOKUP(VLOOKUP($B502,played,3,0),points,2+$D502,0)</f>
        <v>#N/A</v>
      </c>
      <c r="O502" s="9">
        <v>6</v>
      </c>
      <c r="P502" s="9">
        <v>1</v>
      </c>
      <c r="Q502" s="5" t="e">
        <f t="shared" si="146"/>
        <v>#N/A</v>
      </c>
      <c r="R502" s="5">
        <f t="shared" si="136"/>
        <v>0</v>
      </c>
      <c r="S502" s="9">
        <v>1</v>
      </c>
      <c r="T502" s="5" t="e">
        <f t="shared" si="144"/>
        <v>#N/A</v>
      </c>
      <c r="U502" s="5">
        <f t="shared" si="137"/>
        <v>0</v>
      </c>
    </row>
    <row r="503" spans="1:21" ht="15" customHeight="1" x14ac:dyDescent="0.25">
      <c r="A503" s="12" t="s">
        <v>209</v>
      </c>
      <c r="B503" s="9"/>
      <c r="C503" s="74"/>
      <c r="D503" s="9"/>
      <c r="E503" s="9"/>
      <c r="F503" s="41">
        <f t="shared" si="140"/>
        <v>0</v>
      </c>
      <c r="G503" s="41">
        <f t="shared" si="131"/>
        <v>0</v>
      </c>
      <c r="H503" s="4" t="e">
        <f t="shared" si="132"/>
        <v>#N/A</v>
      </c>
      <c r="I503" s="63" t="e">
        <f>VLOOKUP(ROUNDDOWN($B503,0),Games!B$5:E$41,2,0)</f>
        <v>#N/A</v>
      </c>
      <c r="J503" s="5" t="e">
        <f t="shared" si="133"/>
        <v>#N/A</v>
      </c>
      <c r="K503" s="5" t="e">
        <f t="shared" si="134"/>
        <v>#N/A</v>
      </c>
      <c r="L503" s="55" t="e">
        <f t="shared" si="135"/>
        <v>#N/A</v>
      </c>
      <c r="M503" s="9">
        <f t="shared" si="141"/>
        <v>0</v>
      </c>
      <c r="N503" s="9" t="e">
        <f>VLOOKUP(VLOOKUP($B503,played,3,0),points,2+$D503,0)</f>
        <v>#N/A</v>
      </c>
      <c r="O503" s="9">
        <v>1</v>
      </c>
      <c r="P503" s="9">
        <v>1</v>
      </c>
      <c r="Q503" s="5" t="e">
        <f t="shared" si="146"/>
        <v>#N/A</v>
      </c>
      <c r="R503" s="5">
        <f t="shared" si="136"/>
        <v>0</v>
      </c>
      <c r="S503" s="9">
        <v>1</v>
      </c>
      <c r="T503" s="5" t="e">
        <f t="shared" si="144"/>
        <v>#N/A</v>
      </c>
      <c r="U503" s="5">
        <f t="shared" si="137"/>
        <v>0</v>
      </c>
    </row>
    <row r="504" spans="1:21" ht="15" customHeight="1" x14ac:dyDescent="0.25">
      <c r="A504" s="12" t="s">
        <v>209</v>
      </c>
      <c r="B504" s="9"/>
      <c r="C504" s="74"/>
      <c r="D504" s="9"/>
      <c r="E504" s="9"/>
      <c r="F504" s="41">
        <f t="shared" si="140"/>
        <v>0</v>
      </c>
      <c r="G504" s="41">
        <f t="shared" si="131"/>
        <v>0</v>
      </c>
      <c r="H504" s="4" t="e">
        <f t="shared" si="132"/>
        <v>#N/A</v>
      </c>
      <c r="I504" s="63" t="e">
        <f>VLOOKUP(ROUNDDOWN($B504,0),Games!B$5:E$41,2,0)</f>
        <v>#N/A</v>
      </c>
      <c r="J504" s="5" t="e">
        <f t="shared" si="133"/>
        <v>#N/A</v>
      </c>
      <c r="K504" s="5" t="e">
        <f t="shared" si="134"/>
        <v>#N/A</v>
      </c>
      <c r="L504" s="55" t="e">
        <f t="shared" si="135"/>
        <v>#N/A</v>
      </c>
      <c r="M504" s="9">
        <f t="shared" si="141"/>
        <v>0</v>
      </c>
      <c r="N504" s="9" t="e">
        <f>VLOOKUP(VLOOKUP($B504,played,3,0),points,2+$D504,0)</f>
        <v>#N/A</v>
      </c>
      <c r="O504" s="9">
        <v>6</v>
      </c>
      <c r="P504" s="9">
        <v>1</v>
      </c>
      <c r="Q504" s="5" t="e">
        <f t="shared" si="146"/>
        <v>#N/A</v>
      </c>
      <c r="R504" s="5">
        <f t="shared" si="136"/>
        <v>0</v>
      </c>
      <c r="S504" s="9">
        <v>1</v>
      </c>
      <c r="T504" s="5" t="e">
        <f t="shared" si="144"/>
        <v>#N/A</v>
      </c>
      <c r="U504" s="5">
        <f t="shared" si="137"/>
        <v>0</v>
      </c>
    </row>
    <row r="505" spans="1:21" x14ac:dyDescent="0.25">
      <c r="A505" s="12" t="s">
        <v>209</v>
      </c>
      <c r="B505" s="2"/>
      <c r="C505" s="68"/>
      <c r="D505" s="2"/>
      <c r="E505" s="2"/>
      <c r="F505" s="41">
        <f t="shared" si="140"/>
        <v>0</v>
      </c>
      <c r="G505" s="41">
        <f t="shared" si="131"/>
        <v>0</v>
      </c>
      <c r="H505" s="4" t="e">
        <v>#N/A</v>
      </c>
      <c r="I505" s="63" t="e">
        <f>VLOOKUP(ROUNDDOWN($B505,0),Games!B$5:E$41,2,0)</f>
        <v>#N/A</v>
      </c>
      <c r="J505" s="5" t="e">
        <f t="shared" si="133"/>
        <v>#N/A</v>
      </c>
      <c r="K505" s="5" t="e">
        <f t="shared" si="134"/>
        <v>#N/A</v>
      </c>
      <c r="L505" s="55" t="e">
        <f t="shared" si="135"/>
        <v>#N/A</v>
      </c>
      <c r="M505" s="9">
        <f t="shared" si="141"/>
        <v>0</v>
      </c>
      <c r="N505" s="9" t="e">
        <f>VLOOKUP(VLOOKUP($B505,played,3,0),points,2+$D505,0)</f>
        <v>#N/A</v>
      </c>
      <c r="O505" s="9">
        <v>6</v>
      </c>
      <c r="P505" s="9">
        <v>1</v>
      </c>
      <c r="Q505" s="5" t="e">
        <f>IF(#REF!="Day",1,IF((C505+INT(B505)/100)=(#REF!+INT(#REF!)/100),0,1))</f>
        <v>#REF!</v>
      </c>
      <c r="R505" s="5">
        <f t="shared" si="136"/>
        <v>0</v>
      </c>
      <c r="S505" s="9">
        <v>0</v>
      </c>
      <c r="T505" s="5" t="e">
        <f>IF(#REF!="Day",1,IF((C505+K505/10)=(#REF!+#REF!/10),0,1))</f>
        <v>#REF!</v>
      </c>
      <c r="U505" s="5">
        <f t="shared" si="137"/>
        <v>0</v>
      </c>
    </row>
    <row r="506" spans="1:21" x14ac:dyDescent="0.25">
      <c r="A506" s="12" t="s">
        <v>209</v>
      </c>
    </row>
    <row r="507" spans="1:21" x14ac:dyDescent="0.25">
      <c r="A507" s="12" t="s">
        <v>209</v>
      </c>
    </row>
    <row r="508" spans="1:21" x14ac:dyDescent="0.25">
      <c r="A508" s="12" t="s">
        <v>209</v>
      </c>
    </row>
    <row r="509" spans="1:21" x14ac:dyDescent="0.25">
      <c r="A509" s="12" t="s">
        <v>209</v>
      </c>
    </row>
    <row r="510" spans="1:21" x14ac:dyDescent="0.25">
      <c r="A510" s="12" t="s">
        <v>209</v>
      </c>
    </row>
    <row r="511" spans="1:21" x14ac:dyDescent="0.25">
      <c r="A511" s="12" t="s">
        <v>209</v>
      </c>
    </row>
  </sheetData>
  <autoFilter ref="A27:U505" xr:uid="{00000000-0009-0000-0000-000004000000}">
    <sortState ref="A28:U511">
      <sortCondition ref="B27:B505"/>
    </sortState>
  </autoFilter>
  <sortState ref="A28:M455">
    <sortCondition ref="C28:C455"/>
    <sortCondition ref="I28:I455"/>
  </sortState>
  <mergeCells count="13">
    <mergeCell ref="B5:M5"/>
    <mergeCell ref="B16:M16"/>
    <mergeCell ref="B8:M8"/>
    <mergeCell ref="B22:M22"/>
    <mergeCell ref="B23:M23"/>
    <mergeCell ref="B6:M6"/>
    <mergeCell ref="B7:M7"/>
    <mergeCell ref="B9:M9"/>
    <mergeCell ref="B20:K20"/>
    <mergeCell ref="B14:M14"/>
    <mergeCell ref="C15:M15"/>
    <mergeCell ref="C17:M17"/>
    <mergeCell ref="B21:M21"/>
  </mergeCells>
  <phoneticPr fontId="1" type="noConversion"/>
  <conditionalFormatting sqref="E28:E426">
    <cfRule type="cellIs" dxfId="5" priority="13" stopIfTrue="1" operator="equal">
      <formula>"Tie"</formula>
    </cfRule>
  </conditionalFormatting>
  <conditionalFormatting sqref="A28:A511">
    <cfRule type="cellIs" dxfId="4" priority="12" stopIfTrue="1" operator="equal">
      <formula>"w"</formula>
    </cfRule>
  </conditionalFormatting>
  <conditionalFormatting sqref="G505">
    <cfRule type="expression" dxfId="3" priority="11" stopIfTrue="1">
      <formula>"a360-""w"""</formula>
    </cfRule>
  </conditionalFormatting>
  <conditionalFormatting sqref="M28:O505">
    <cfRule type="cellIs" dxfId="2" priority="9" stopIfTrue="1" operator="equal">
      <formula>""</formula>
    </cfRule>
  </conditionalFormatting>
  <conditionalFormatting sqref="H31">
    <cfRule type="expression" dxfId="1" priority="3">
      <formula>"y31=2"</formula>
    </cfRule>
  </conditionalFormatting>
  <conditionalFormatting sqref="H32">
    <cfRule type="expression" dxfId="0" priority="1">
      <formula>"y31=2"</formula>
    </cfRule>
  </conditionalFormatting>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7"/>
  <sheetViews>
    <sheetView workbookViewId="0">
      <pane ySplit="5" topLeftCell="A6" activePane="bottomLeft" state="frozen"/>
      <selection pane="bottomLeft" activeCell="D82" sqref="D82"/>
    </sheetView>
  </sheetViews>
  <sheetFormatPr defaultRowHeight="13.2" x14ac:dyDescent="0.25"/>
  <cols>
    <col min="2" max="2" width="11.6640625" bestFit="1" customWidth="1"/>
    <col min="3" max="3" width="11.33203125" bestFit="1" customWidth="1"/>
    <col min="4" max="4" width="13.88671875" bestFit="1" customWidth="1"/>
  </cols>
  <sheetData>
    <row r="1" spans="1:6" x14ac:dyDescent="0.25">
      <c r="A1" s="10" t="s">
        <v>187</v>
      </c>
    </row>
    <row r="3" spans="1:6" x14ac:dyDescent="0.25">
      <c r="A3" t="s">
        <v>50</v>
      </c>
    </row>
    <row r="4" spans="1:6" x14ac:dyDescent="0.25">
      <c r="B4">
        <f>SUM(B6:B97)</f>
        <v>344</v>
      </c>
      <c r="F4">
        <f>SUM(F6:F97)</f>
        <v>1645</v>
      </c>
    </row>
    <row r="5" spans="1:6" x14ac:dyDescent="0.25">
      <c r="A5" s="1" t="s">
        <v>38</v>
      </c>
      <c r="B5" s="1" t="s">
        <v>51</v>
      </c>
      <c r="C5" s="1" t="s">
        <v>48</v>
      </c>
      <c r="D5" s="6" t="s">
        <v>8</v>
      </c>
      <c r="E5" s="6" t="s">
        <v>7</v>
      </c>
      <c r="F5" s="6" t="s">
        <v>6</v>
      </c>
    </row>
    <row r="6" spans="1:6" x14ac:dyDescent="0.25">
      <c r="A6" s="2">
        <v>1.01</v>
      </c>
      <c r="B6" s="2">
        <v>2</v>
      </c>
      <c r="C6" s="2">
        <v>2</v>
      </c>
      <c r="D6" s="4" t="str">
        <f>VLOOKUP(ROUNDDOWN(A6,0),games,2,0)</f>
        <v>Sagrada</v>
      </c>
      <c r="E6" s="5" t="str">
        <f>VLOOKUP(ROUNDDOWN(A6,0),games,3,0)</f>
        <v>Sat</v>
      </c>
      <c r="F6" s="5">
        <f>VLOOKUP(C6,points,2,0)</f>
        <v>7</v>
      </c>
    </row>
    <row r="7" spans="1:6" x14ac:dyDescent="0.25">
      <c r="A7" s="2">
        <v>1.02</v>
      </c>
      <c r="B7" s="2">
        <v>2</v>
      </c>
      <c r="C7" s="2">
        <v>2</v>
      </c>
      <c r="D7" s="4" t="str">
        <f>VLOOKUP(ROUNDDOWN(A7,0),games,2,0)</f>
        <v>Sagrada</v>
      </c>
      <c r="E7" s="5" t="str">
        <f>VLOOKUP(ROUNDDOWN(A7,0),games,3,0)</f>
        <v>Sat</v>
      </c>
      <c r="F7" s="5">
        <f>VLOOKUP(C7,points,2,0)</f>
        <v>7</v>
      </c>
    </row>
    <row r="8" spans="1:6" x14ac:dyDescent="0.25">
      <c r="A8" s="2">
        <v>2.0099999999999998</v>
      </c>
      <c r="B8" s="2">
        <v>5</v>
      </c>
      <c r="C8" s="2">
        <v>534</v>
      </c>
      <c r="D8" s="4" t="str">
        <f t="shared" ref="D8:D16" si="0">VLOOKUP(ROUNDDOWN(A8,0),games,2,0)</f>
        <v>Ra</v>
      </c>
      <c r="E8" s="5" t="str">
        <f t="shared" ref="E8:E16" si="1">VLOOKUP(ROUNDDOWN(A8,0),games,3,0)</f>
        <v>Sat</v>
      </c>
      <c r="F8" s="5">
        <f t="shared" ref="F8:F16" si="2">VLOOKUP(C8,points,2,0)</f>
        <v>23</v>
      </c>
    </row>
    <row r="9" spans="1:6" x14ac:dyDescent="0.25">
      <c r="A9" s="2">
        <v>3.01</v>
      </c>
      <c r="B9" s="2">
        <v>4</v>
      </c>
      <c r="C9" s="2">
        <v>4</v>
      </c>
      <c r="D9" s="4" t="str">
        <f t="shared" si="0"/>
        <v xml:space="preserve">St Petersburg </v>
      </c>
      <c r="E9" s="5" t="str">
        <f t="shared" si="1"/>
        <v>Sat</v>
      </c>
      <c r="F9" s="5">
        <f t="shared" si="2"/>
        <v>19</v>
      </c>
    </row>
    <row r="10" spans="1:6" x14ac:dyDescent="0.25">
      <c r="A10" s="2">
        <v>3.02</v>
      </c>
      <c r="B10" s="2">
        <v>4</v>
      </c>
      <c r="C10" s="2">
        <v>4</v>
      </c>
      <c r="D10" s="4" t="str">
        <f t="shared" si="0"/>
        <v xml:space="preserve">St Petersburg </v>
      </c>
      <c r="E10" s="5" t="str">
        <f t="shared" si="1"/>
        <v>Sat</v>
      </c>
      <c r="F10" s="5">
        <f t="shared" si="2"/>
        <v>19</v>
      </c>
    </row>
    <row r="11" spans="1:6" x14ac:dyDescent="0.25">
      <c r="A11" s="2">
        <v>3.03</v>
      </c>
      <c r="B11" s="2">
        <v>4</v>
      </c>
      <c r="C11" s="2">
        <v>4</v>
      </c>
      <c r="D11" s="4" t="str">
        <f>VLOOKUP(ROUNDDOWN(A11,0),games,2,0)</f>
        <v xml:space="preserve">St Petersburg </v>
      </c>
      <c r="E11" s="5" t="str">
        <f>VLOOKUP(ROUNDDOWN(A11,0),games,3,0)</f>
        <v>Sat</v>
      </c>
      <c r="F11" s="5">
        <f>VLOOKUP(C11,points,2,0)</f>
        <v>19</v>
      </c>
    </row>
    <row r="12" spans="1:6" x14ac:dyDescent="0.25">
      <c r="A12" s="2">
        <v>3.04</v>
      </c>
      <c r="B12" s="2">
        <v>3</v>
      </c>
      <c r="C12" s="2">
        <v>3</v>
      </c>
      <c r="D12" s="4" t="str">
        <f>VLOOKUP(ROUNDDOWN(A12,0),games,2,0)</f>
        <v xml:space="preserve">St Petersburg </v>
      </c>
      <c r="E12" s="5" t="str">
        <f>VLOOKUP(ROUNDDOWN(A12,0),games,3,0)</f>
        <v>Sat</v>
      </c>
      <c r="F12" s="5">
        <f>VLOOKUP(C12,points,2,0)</f>
        <v>17</v>
      </c>
    </row>
    <row r="13" spans="1:6" x14ac:dyDescent="0.25">
      <c r="A13" s="2">
        <v>3.05</v>
      </c>
      <c r="B13" s="2">
        <v>3</v>
      </c>
      <c r="C13" s="2">
        <v>3</v>
      </c>
      <c r="D13" s="4" t="str">
        <f>VLOOKUP(ROUNDDOWN(A13,0),games,2,0)</f>
        <v xml:space="preserve">St Petersburg </v>
      </c>
      <c r="E13" s="5" t="str">
        <f>VLOOKUP(ROUNDDOWN(A13,0),games,3,0)</f>
        <v>Sat</v>
      </c>
      <c r="F13" s="5">
        <f>VLOOKUP(C13,points,2,0)</f>
        <v>17</v>
      </c>
    </row>
    <row r="14" spans="1:6" x14ac:dyDescent="0.25">
      <c r="A14" s="2">
        <v>3.06</v>
      </c>
      <c r="B14" s="2">
        <v>4</v>
      </c>
      <c r="C14" s="2">
        <v>4</v>
      </c>
      <c r="D14" s="4" t="str">
        <f>VLOOKUP(ROUNDDOWN(A14,0),games,2,0)</f>
        <v xml:space="preserve">St Petersburg </v>
      </c>
      <c r="E14" s="5" t="str">
        <f>VLOOKUP(ROUNDDOWN(A14,0),games,3,0)</f>
        <v>Sat</v>
      </c>
      <c r="F14" s="5">
        <f>VLOOKUP(C14,points,2,0)</f>
        <v>19</v>
      </c>
    </row>
    <row r="15" spans="1:6" x14ac:dyDescent="0.25">
      <c r="A15" s="2">
        <v>4.01</v>
      </c>
      <c r="B15" s="2">
        <v>5</v>
      </c>
      <c r="C15" s="2">
        <v>5</v>
      </c>
      <c r="D15" s="4" t="str">
        <f t="shared" si="0"/>
        <v>Scythe</v>
      </c>
      <c r="E15" s="5" t="str">
        <f t="shared" si="1"/>
        <v>Sat</v>
      </c>
      <c r="F15" s="5">
        <f t="shared" si="2"/>
        <v>22</v>
      </c>
    </row>
    <row r="16" spans="1:6" x14ac:dyDescent="0.25">
      <c r="A16" s="2">
        <v>4.0199999999999996</v>
      </c>
      <c r="B16" s="2">
        <v>5</v>
      </c>
      <c r="C16" s="2">
        <v>5</v>
      </c>
      <c r="D16" s="4" t="str">
        <f t="shared" si="0"/>
        <v>Scythe</v>
      </c>
      <c r="E16" s="5" t="str">
        <f t="shared" si="1"/>
        <v>Sat</v>
      </c>
      <c r="F16" s="5">
        <f t="shared" si="2"/>
        <v>22</v>
      </c>
    </row>
    <row r="17" spans="1:6" x14ac:dyDescent="0.25">
      <c r="A17" s="2">
        <v>5.01</v>
      </c>
      <c r="B17" s="2">
        <v>4</v>
      </c>
      <c r="C17" s="2">
        <v>4</v>
      </c>
      <c r="D17" s="4" t="str">
        <f>VLOOKUP(ROUNDDOWN(A17,0),games,2,0)</f>
        <v>Ticket to Ride</v>
      </c>
      <c r="E17" s="5" t="str">
        <f>VLOOKUP(ROUNDDOWN(A17,0),games,3,0)</f>
        <v>Sat</v>
      </c>
      <c r="F17" s="5">
        <f>VLOOKUP(C17,points,2,0)</f>
        <v>19</v>
      </c>
    </row>
    <row r="18" spans="1:6" x14ac:dyDescent="0.25">
      <c r="A18" s="2">
        <v>5.0199999999999996</v>
      </c>
      <c r="B18" s="2">
        <v>3</v>
      </c>
      <c r="C18" s="2">
        <v>3</v>
      </c>
      <c r="D18" s="4" t="str">
        <f>VLOOKUP(ROUNDDOWN(A18,0),games,2,0)</f>
        <v>Ticket to Ride</v>
      </c>
      <c r="E18" s="5" t="str">
        <f>VLOOKUP(ROUNDDOWN(A18,0),games,3,0)</f>
        <v>Sat</v>
      </c>
      <c r="F18" s="5">
        <f>VLOOKUP(C18,points,2,0)</f>
        <v>17</v>
      </c>
    </row>
    <row r="19" spans="1:6" x14ac:dyDescent="0.25">
      <c r="A19" s="2">
        <v>6.01</v>
      </c>
      <c r="B19" s="2">
        <v>4</v>
      </c>
      <c r="C19" s="2">
        <v>4</v>
      </c>
      <c r="D19" s="4" t="str">
        <f>VLOOKUP(ROUNDDOWN(A19,0),games,2,0)</f>
        <v>Isle of Skye</v>
      </c>
      <c r="E19" s="5" t="str">
        <f>VLOOKUP(ROUNDDOWN(A19,0),games,3,0)</f>
        <v>Sat</v>
      </c>
      <c r="F19" s="5">
        <f>VLOOKUP(C19,points,2,0)</f>
        <v>19</v>
      </c>
    </row>
    <row r="20" spans="1:6" x14ac:dyDescent="0.25">
      <c r="A20" s="2">
        <v>6.02</v>
      </c>
      <c r="B20" s="2">
        <v>4</v>
      </c>
      <c r="C20" s="2">
        <v>4</v>
      </c>
      <c r="D20" s="4" t="str">
        <f>VLOOKUP(ROUNDDOWN(A20,0),games,2,0)</f>
        <v>Isle of Skye</v>
      </c>
      <c r="E20" s="5" t="str">
        <f>VLOOKUP(ROUNDDOWN(A20,0),games,3,0)</f>
        <v>Sat</v>
      </c>
      <c r="F20" s="5">
        <f>VLOOKUP(C20,points,2,0)</f>
        <v>19</v>
      </c>
    </row>
    <row r="21" spans="1:6" x14ac:dyDescent="0.25">
      <c r="A21" s="2">
        <v>6.03</v>
      </c>
      <c r="B21" s="2">
        <v>3</v>
      </c>
      <c r="C21" s="2">
        <v>3</v>
      </c>
      <c r="D21" s="4" t="str">
        <f>VLOOKUP(ROUNDDOWN(A21,0),games,2,0)</f>
        <v>Isle of Skye</v>
      </c>
      <c r="E21" s="5" t="str">
        <f>VLOOKUP(ROUNDDOWN(A21,0),games,3,0)</f>
        <v>Sat</v>
      </c>
      <c r="F21" s="5">
        <f>VLOOKUP(C21,points,2,0)</f>
        <v>17</v>
      </c>
    </row>
    <row r="22" spans="1:6" x14ac:dyDescent="0.25">
      <c r="A22" s="2">
        <v>7.01</v>
      </c>
      <c r="B22" s="2">
        <v>4</v>
      </c>
      <c r="C22" s="2">
        <v>4</v>
      </c>
      <c r="D22" s="4" t="str">
        <f t="shared" ref="D22:D28" si="3">VLOOKUP(ROUNDDOWN(A22,0),games,2,0)</f>
        <v xml:space="preserve">Vegas Showdown </v>
      </c>
      <c r="E22" s="5" t="str">
        <f t="shared" ref="E22:E28" si="4">VLOOKUP(ROUNDDOWN(A22,0),games,3,0)</f>
        <v>Sat</v>
      </c>
      <c r="F22" s="5">
        <f t="shared" ref="F22:F28" si="5">VLOOKUP(C22,points,2,0)</f>
        <v>19</v>
      </c>
    </row>
    <row r="23" spans="1:6" x14ac:dyDescent="0.25">
      <c r="A23" s="2">
        <v>7.02</v>
      </c>
      <c r="B23" s="2">
        <v>4</v>
      </c>
      <c r="C23" s="2">
        <v>4</v>
      </c>
      <c r="D23" s="4" t="str">
        <f t="shared" si="3"/>
        <v xml:space="preserve">Vegas Showdown </v>
      </c>
      <c r="E23" s="5" t="str">
        <f t="shared" si="4"/>
        <v>Sat</v>
      </c>
      <c r="F23" s="5">
        <f t="shared" si="5"/>
        <v>19</v>
      </c>
    </row>
    <row r="24" spans="1:6" x14ac:dyDescent="0.25">
      <c r="A24" s="2">
        <v>7.03</v>
      </c>
      <c r="B24" s="2">
        <v>4</v>
      </c>
      <c r="C24" s="2">
        <v>4</v>
      </c>
      <c r="D24" s="4" t="str">
        <f t="shared" si="3"/>
        <v xml:space="preserve">Vegas Showdown </v>
      </c>
      <c r="E24" s="5" t="str">
        <f t="shared" si="4"/>
        <v>Sat</v>
      </c>
      <c r="F24" s="5">
        <f t="shared" si="5"/>
        <v>19</v>
      </c>
    </row>
    <row r="25" spans="1:6" x14ac:dyDescent="0.25">
      <c r="A25" s="2">
        <v>7.04</v>
      </c>
      <c r="B25" s="2">
        <v>4</v>
      </c>
      <c r="C25" s="2">
        <v>4</v>
      </c>
      <c r="D25" s="4" t="str">
        <f t="shared" si="3"/>
        <v xml:space="preserve">Vegas Showdown </v>
      </c>
      <c r="E25" s="5" t="str">
        <f t="shared" si="4"/>
        <v>Sat</v>
      </c>
      <c r="F25" s="5">
        <f t="shared" si="5"/>
        <v>19</v>
      </c>
    </row>
    <row r="26" spans="1:6" x14ac:dyDescent="0.25">
      <c r="A26" s="2">
        <v>7.05</v>
      </c>
      <c r="B26" s="2">
        <v>4</v>
      </c>
      <c r="C26" s="2">
        <v>4</v>
      </c>
      <c r="D26" s="4" t="str">
        <f t="shared" si="3"/>
        <v xml:space="preserve">Vegas Showdown </v>
      </c>
      <c r="E26" s="5" t="str">
        <f t="shared" si="4"/>
        <v>Sat</v>
      </c>
      <c r="F26" s="5">
        <f t="shared" si="5"/>
        <v>19</v>
      </c>
    </row>
    <row r="27" spans="1:6" x14ac:dyDescent="0.25">
      <c r="A27" s="2">
        <v>7.06</v>
      </c>
      <c r="B27" s="2">
        <v>4</v>
      </c>
      <c r="C27" s="2">
        <v>4</v>
      </c>
      <c r="D27" s="4" t="str">
        <f t="shared" si="3"/>
        <v xml:space="preserve">Vegas Showdown </v>
      </c>
      <c r="E27" s="5" t="str">
        <f t="shared" si="4"/>
        <v>Sat</v>
      </c>
      <c r="F27" s="5">
        <f t="shared" si="5"/>
        <v>19</v>
      </c>
    </row>
    <row r="28" spans="1:6" x14ac:dyDescent="0.25">
      <c r="A28" s="2">
        <v>8.01</v>
      </c>
      <c r="B28" s="2">
        <v>4</v>
      </c>
      <c r="C28" s="2">
        <v>4</v>
      </c>
      <c r="D28" s="4" t="str">
        <f t="shared" si="3"/>
        <v>Castles of Mad King Ludwig</v>
      </c>
      <c r="E28" s="5" t="str">
        <f t="shared" si="4"/>
        <v>Sat</v>
      </c>
      <c r="F28" s="5">
        <f t="shared" si="5"/>
        <v>19</v>
      </c>
    </row>
    <row r="29" spans="1:6" x14ac:dyDescent="0.25">
      <c r="A29" s="2">
        <v>8.02</v>
      </c>
      <c r="B29" s="2">
        <v>4</v>
      </c>
      <c r="C29" s="2">
        <v>4</v>
      </c>
      <c r="D29" s="4" t="str">
        <f t="shared" ref="D29:D53" si="6">VLOOKUP(ROUNDDOWN(A29,0),games,2,0)</f>
        <v>Castles of Mad King Ludwig</v>
      </c>
      <c r="E29" s="5" t="str">
        <f t="shared" ref="E29:E53" si="7">VLOOKUP(ROUNDDOWN(A29,0),games,3,0)</f>
        <v>Sat</v>
      </c>
      <c r="F29" s="5">
        <f t="shared" ref="F29:F53" si="8">VLOOKUP(C29,points,2,0)</f>
        <v>19</v>
      </c>
    </row>
    <row r="30" spans="1:6" x14ac:dyDescent="0.25">
      <c r="A30" s="2">
        <v>10.01</v>
      </c>
      <c r="B30" s="2">
        <v>5</v>
      </c>
      <c r="C30" s="2">
        <v>5</v>
      </c>
      <c r="D30" s="4" t="str">
        <f t="shared" si="6"/>
        <v>Alhambra</v>
      </c>
      <c r="E30" s="5" t="str">
        <f t="shared" si="7"/>
        <v>Sat</v>
      </c>
      <c r="F30" s="5">
        <f t="shared" si="8"/>
        <v>22</v>
      </c>
    </row>
    <row r="31" spans="1:6" x14ac:dyDescent="0.25">
      <c r="A31" s="2">
        <v>11.01</v>
      </c>
      <c r="B31" s="2">
        <v>3</v>
      </c>
      <c r="C31" s="2">
        <v>3</v>
      </c>
      <c r="D31" s="4" t="str">
        <f t="shared" si="6"/>
        <v>Acquire</v>
      </c>
      <c r="E31" s="5" t="str">
        <f t="shared" si="7"/>
        <v>Sat</v>
      </c>
      <c r="F31" s="5">
        <f t="shared" si="8"/>
        <v>17</v>
      </c>
    </row>
    <row r="32" spans="1:6" x14ac:dyDescent="0.25">
      <c r="A32" s="2">
        <v>11.02</v>
      </c>
      <c r="B32" s="2">
        <v>3</v>
      </c>
      <c r="C32" s="2">
        <v>3</v>
      </c>
      <c r="D32" s="4" t="str">
        <f t="shared" si="6"/>
        <v>Acquire</v>
      </c>
      <c r="E32" s="5" t="str">
        <f t="shared" si="7"/>
        <v>Sat</v>
      </c>
      <c r="F32" s="5">
        <f t="shared" si="8"/>
        <v>17</v>
      </c>
    </row>
    <row r="33" spans="1:6" x14ac:dyDescent="0.25">
      <c r="A33" s="2">
        <v>12.01</v>
      </c>
      <c r="B33" s="2">
        <v>6</v>
      </c>
      <c r="C33" s="2">
        <v>612.45600000000002</v>
      </c>
      <c r="D33" s="4" t="str">
        <f t="shared" si="6"/>
        <v>Russian Railrods</v>
      </c>
      <c r="E33" s="5" t="str">
        <f t="shared" si="7"/>
        <v>Sat</v>
      </c>
      <c r="F33" s="5">
        <f t="shared" si="8"/>
        <v>26</v>
      </c>
    </row>
    <row r="34" spans="1:6" x14ac:dyDescent="0.25">
      <c r="A34" s="2">
        <v>13.01</v>
      </c>
      <c r="B34" s="2">
        <v>3</v>
      </c>
      <c r="C34" s="2">
        <v>3</v>
      </c>
      <c r="D34" s="4" t="str">
        <f t="shared" si="6"/>
        <v>Castles of Burgundy</v>
      </c>
      <c r="E34" s="5" t="str">
        <f t="shared" si="7"/>
        <v>Sat</v>
      </c>
      <c r="F34" s="5">
        <f t="shared" si="8"/>
        <v>17</v>
      </c>
    </row>
    <row r="35" spans="1:6" x14ac:dyDescent="0.25">
      <c r="A35" s="2">
        <v>13.02</v>
      </c>
      <c r="B35" s="2">
        <v>3</v>
      </c>
      <c r="C35" s="2">
        <v>3</v>
      </c>
      <c r="D35" s="4" t="str">
        <f t="shared" si="6"/>
        <v>Castles of Burgundy</v>
      </c>
      <c r="E35" s="5" t="str">
        <f t="shared" si="7"/>
        <v>Sat</v>
      </c>
      <c r="F35" s="5">
        <f t="shared" si="8"/>
        <v>17</v>
      </c>
    </row>
    <row r="36" spans="1:6" x14ac:dyDescent="0.25">
      <c r="A36" s="2">
        <v>14.01</v>
      </c>
      <c r="B36" s="2">
        <v>4</v>
      </c>
      <c r="C36" s="2">
        <v>4</v>
      </c>
      <c r="D36" s="4" t="str">
        <f t="shared" si="6"/>
        <v>Great Western Trail</v>
      </c>
      <c r="E36" s="5" t="str">
        <f t="shared" si="7"/>
        <v>Sat</v>
      </c>
      <c r="F36" s="5">
        <f t="shared" si="8"/>
        <v>19</v>
      </c>
    </row>
    <row r="37" spans="1:6" x14ac:dyDescent="0.25">
      <c r="A37" s="2">
        <v>14.02</v>
      </c>
      <c r="B37" s="2">
        <v>4</v>
      </c>
      <c r="C37" s="2">
        <v>4</v>
      </c>
      <c r="D37" s="4" t="str">
        <f t="shared" si="6"/>
        <v>Great Western Trail</v>
      </c>
      <c r="E37" s="5" t="str">
        <f t="shared" si="7"/>
        <v>Sat</v>
      </c>
      <c r="F37" s="5">
        <f t="shared" si="8"/>
        <v>19</v>
      </c>
    </row>
    <row r="38" spans="1:6" x14ac:dyDescent="0.25">
      <c r="A38" s="2">
        <v>14.03</v>
      </c>
      <c r="B38" s="2">
        <v>4</v>
      </c>
      <c r="C38" s="2">
        <v>4</v>
      </c>
      <c r="D38" s="4" t="str">
        <f t="shared" si="6"/>
        <v>Great Western Trail</v>
      </c>
      <c r="E38" s="5" t="str">
        <f t="shared" si="7"/>
        <v>Sat</v>
      </c>
      <c r="F38" s="5">
        <f t="shared" si="8"/>
        <v>19</v>
      </c>
    </row>
    <row r="39" spans="1:6" x14ac:dyDescent="0.25">
      <c r="A39" s="2">
        <v>14.04</v>
      </c>
      <c r="B39" s="2">
        <v>4</v>
      </c>
      <c r="C39" s="2">
        <v>4</v>
      </c>
      <c r="D39" s="4" t="str">
        <f t="shared" si="6"/>
        <v>Great Western Trail</v>
      </c>
      <c r="E39" s="5" t="str">
        <f t="shared" si="7"/>
        <v>Sat</v>
      </c>
      <c r="F39" s="5">
        <f t="shared" si="8"/>
        <v>19</v>
      </c>
    </row>
    <row r="40" spans="1:6" x14ac:dyDescent="0.25">
      <c r="A40" s="2">
        <v>14.05</v>
      </c>
      <c r="B40" s="2">
        <v>4</v>
      </c>
      <c r="C40" s="2">
        <v>4</v>
      </c>
      <c r="D40" s="4" t="str">
        <f t="shared" si="6"/>
        <v>Great Western Trail</v>
      </c>
      <c r="E40" s="5" t="str">
        <f t="shared" si="7"/>
        <v>Sat</v>
      </c>
      <c r="F40" s="5">
        <f t="shared" si="8"/>
        <v>19</v>
      </c>
    </row>
    <row r="41" spans="1:6" x14ac:dyDescent="0.25">
      <c r="A41" s="2">
        <v>14.06</v>
      </c>
      <c r="B41" s="2">
        <v>4</v>
      </c>
      <c r="C41" s="2">
        <v>4</v>
      </c>
      <c r="D41" s="4" t="str">
        <f t="shared" si="6"/>
        <v>Great Western Trail</v>
      </c>
      <c r="E41" s="5" t="str">
        <f t="shared" si="7"/>
        <v>Sat</v>
      </c>
      <c r="F41" s="5">
        <f t="shared" si="8"/>
        <v>19</v>
      </c>
    </row>
    <row r="42" spans="1:6" x14ac:dyDescent="0.25">
      <c r="A42" s="2">
        <v>15.01</v>
      </c>
      <c r="B42" s="2">
        <v>3</v>
      </c>
      <c r="C42" s="2">
        <v>3</v>
      </c>
      <c r="D42" s="4" t="str">
        <f t="shared" si="6"/>
        <v>Power Grid</v>
      </c>
      <c r="E42" s="5" t="str">
        <f t="shared" si="7"/>
        <v>Sat</v>
      </c>
      <c r="F42" s="5">
        <f t="shared" si="8"/>
        <v>17</v>
      </c>
    </row>
    <row r="43" spans="1:6" x14ac:dyDescent="0.25">
      <c r="A43" s="2">
        <v>15.02</v>
      </c>
      <c r="B43" s="2">
        <v>3</v>
      </c>
      <c r="C43" s="2">
        <v>3</v>
      </c>
      <c r="D43" s="4" t="str">
        <f t="shared" si="6"/>
        <v>Power Grid</v>
      </c>
      <c r="E43" s="5" t="str">
        <f t="shared" si="7"/>
        <v>Sat</v>
      </c>
      <c r="F43" s="5">
        <f t="shared" si="8"/>
        <v>17</v>
      </c>
    </row>
    <row r="44" spans="1:6" x14ac:dyDescent="0.25">
      <c r="A44" s="2">
        <v>16.010000000000002</v>
      </c>
      <c r="B44" s="2">
        <v>4</v>
      </c>
      <c r="C44" s="2">
        <v>4</v>
      </c>
      <c r="D44" s="4" t="str">
        <f t="shared" si="6"/>
        <v>Evolution</v>
      </c>
      <c r="E44" s="5" t="str">
        <f t="shared" si="7"/>
        <v>Sat</v>
      </c>
      <c r="F44" s="5">
        <f t="shared" si="8"/>
        <v>19</v>
      </c>
    </row>
    <row r="45" spans="1:6" x14ac:dyDescent="0.25">
      <c r="A45" s="2">
        <v>16.02</v>
      </c>
      <c r="B45" s="2">
        <v>4</v>
      </c>
      <c r="C45" s="2">
        <v>4</v>
      </c>
      <c r="D45" s="4" t="str">
        <f t="shared" si="6"/>
        <v>Evolution</v>
      </c>
      <c r="E45" s="5" t="str">
        <f t="shared" si="7"/>
        <v>Sat</v>
      </c>
      <c r="F45" s="5">
        <f t="shared" si="8"/>
        <v>19</v>
      </c>
    </row>
    <row r="46" spans="1:6" x14ac:dyDescent="0.25">
      <c r="A46" s="2">
        <v>17.010000000000002</v>
      </c>
      <c r="B46" s="2">
        <v>4</v>
      </c>
      <c r="C46" s="2">
        <v>4</v>
      </c>
      <c r="D46" s="4" t="str">
        <f t="shared" si="6"/>
        <v>Azul</v>
      </c>
      <c r="E46" s="5" t="str">
        <f t="shared" si="7"/>
        <v>Sat</v>
      </c>
      <c r="F46" s="5">
        <f t="shared" si="8"/>
        <v>19</v>
      </c>
    </row>
    <row r="47" spans="1:6" x14ac:dyDescent="0.25">
      <c r="A47" s="2">
        <v>17.02</v>
      </c>
      <c r="B47" s="2">
        <v>5</v>
      </c>
      <c r="C47" s="2">
        <v>5</v>
      </c>
      <c r="D47" s="4" t="str">
        <f t="shared" si="6"/>
        <v>Azul</v>
      </c>
      <c r="E47" s="5" t="str">
        <f t="shared" si="7"/>
        <v>Sat</v>
      </c>
      <c r="F47" s="5">
        <f t="shared" si="8"/>
        <v>22</v>
      </c>
    </row>
    <row r="48" spans="1:6" x14ac:dyDescent="0.25">
      <c r="A48" s="2">
        <v>17.03</v>
      </c>
      <c r="B48" s="2">
        <v>5</v>
      </c>
      <c r="C48" s="2">
        <v>5</v>
      </c>
      <c r="D48" s="4" t="str">
        <f t="shared" si="6"/>
        <v>Azul</v>
      </c>
      <c r="E48" s="5" t="str">
        <f t="shared" si="7"/>
        <v>Sat</v>
      </c>
      <c r="F48" s="5">
        <f t="shared" si="8"/>
        <v>22</v>
      </c>
    </row>
    <row r="49" spans="1:6" x14ac:dyDescent="0.25">
      <c r="A49" s="2">
        <v>18.010000000000002</v>
      </c>
      <c r="B49" s="2">
        <v>4</v>
      </c>
      <c r="C49" s="2">
        <v>4</v>
      </c>
      <c r="D49" s="4" t="str">
        <f t="shared" si="6"/>
        <v>Gaia Project</v>
      </c>
      <c r="E49" s="5" t="str">
        <f t="shared" si="7"/>
        <v>Sat</v>
      </c>
      <c r="F49" s="5">
        <f t="shared" si="8"/>
        <v>19</v>
      </c>
    </row>
    <row r="50" spans="1:6" x14ac:dyDescent="0.25">
      <c r="A50" s="2">
        <v>19.010000000000002</v>
      </c>
      <c r="B50" s="2">
        <v>4</v>
      </c>
      <c r="C50" s="2">
        <v>4</v>
      </c>
      <c r="D50" s="4" t="str">
        <f t="shared" si="6"/>
        <v>Lords of Waterdeep</v>
      </c>
      <c r="E50" s="5" t="str">
        <f t="shared" si="7"/>
        <v>Sat</v>
      </c>
      <c r="F50" s="5">
        <f t="shared" si="8"/>
        <v>19</v>
      </c>
    </row>
    <row r="51" spans="1:6" x14ac:dyDescent="0.25">
      <c r="A51" s="2">
        <v>19.02</v>
      </c>
      <c r="B51" s="2">
        <v>4</v>
      </c>
      <c r="C51" s="2">
        <v>4</v>
      </c>
      <c r="D51" s="4" t="str">
        <f t="shared" si="6"/>
        <v>Lords of Waterdeep</v>
      </c>
      <c r="E51" s="5" t="str">
        <f t="shared" si="7"/>
        <v>Sat</v>
      </c>
      <c r="F51" s="5">
        <f t="shared" si="8"/>
        <v>19</v>
      </c>
    </row>
    <row r="52" spans="1:6" x14ac:dyDescent="0.25">
      <c r="A52" s="2">
        <v>19.03</v>
      </c>
      <c r="B52" s="2">
        <v>4</v>
      </c>
      <c r="C52" s="2">
        <v>4</v>
      </c>
      <c r="D52" s="4" t="str">
        <f t="shared" si="6"/>
        <v>Lords of Waterdeep</v>
      </c>
      <c r="E52" s="5" t="str">
        <f t="shared" si="7"/>
        <v>Sat</v>
      </c>
      <c r="F52" s="5">
        <f t="shared" si="8"/>
        <v>19</v>
      </c>
    </row>
    <row r="53" spans="1:6" x14ac:dyDescent="0.25">
      <c r="A53" s="2">
        <v>19.04</v>
      </c>
      <c r="B53" s="2">
        <v>3</v>
      </c>
      <c r="C53" s="2">
        <v>3</v>
      </c>
      <c r="D53" s="4" t="str">
        <f t="shared" si="6"/>
        <v>Lords of Waterdeep</v>
      </c>
      <c r="E53" s="5" t="str">
        <f t="shared" si="7"/>
        <v>Sat</v>
      </c>
      <c r="F53" s="5">
        <f t="shared" si="8"/>
        <v>17</v>
      </c>
    </row>
    <row r="54" spans="1:6" x14ac:dyDescent="0.25">
      <c r="A54" s="2">
        <v>21.01</v>
      </c>
      <c r="B54" s="2">
        <v>3</v>
      </c>
      <c r="C54" s="2">
        <v>3</v>
      </c>
      <c r="D54" s="4" t="str">
        <f t="shared" ref="D54:D65" si="9">VLOOKUP(ROUNDDOWN(A54,0),games,2,0)</f>
        <v>Egizia</v>
      </c>
      <c r="E54" s="5" t="str">
        <f t="shared" ref="E54:E65" si="10">VLOOKUP(ROUNDDOWN(A54,0),games,3,0)</f>
        <v>Sun</v>
      </c>
      <c r="F54" s="5">
        <f t="shared" ref="F54:F65" si="11">VLOOKUP(C54,points,2,0)</f>
        <v>17</v>
      </c>
    </row>
    <row r="55" spans="1:6" x14ac:dyDescent="0.25">
      <c r="A55" s="2">
        <v>21.02</v>
      </c>
      <c r="B55" s="2">
        <v>3</v>
      </c>
      <c r="C55" s="2">
        <v>3</v>
      </c>
      <c r="D55" s="4" t="str">
        <f t="shared" si="9"/>
        <v>Egizia</v>
      </c>
      <c r="E55" s="5" t="str">
        <f t="shared" si="10"/>
        <v>Sun</v>
      </c>
      <c r="F55" s="5">
        <f t="shared" si="11"/>
        <v>17</v>
      </c>
    </row>
    <row r="56" spans="1:6" x14ac:dyDescent="0.25">
      <c r="A56" s="2">
        <v>21.03</v>
      </c>
      <c r="B56" s="2">
        <v>3</v>
      </c>
      <c r="C56" s="2">
        <v>3</v>
      </c>
      <c r="D56" s="4" t="str">
        <f t="shared" si="9"/>
        <v>Egizia</v>
      </c>
      <c r="E56" s="5" t="str">
        <f t="shared" si="10"/>
        <v>Sun</v>
      </c>
      <c r="F56" s="5">
        <f t="shared" si="11"/>
        <v>17</v>
      </c>
    </row>
    <row r="57" spans="1:6" x14ac:dyDescent="0.25">
      <c r="A57" s="2">
        <v>22.01</v>
      </c>
      <c r="B57" s="2">
        <v>4</v>
      </c>
      <c r="C57" s="2">
        <v>4</v>
      </c>
      <c r="D57" s="4" t="str">
        <f t="shared" si="9"/>
        <v>Catan</v>
      </c>
      <c r="E57" s="5" t="str">
        <f t="shared" si="10"/>
        <v>Sun</v>
      </c>
      <c r="F57" s="5">
        <f t="shared" si="11"/>
        <v>19</v>
      </c>
    </row>
    <row r="58" spans="1:6" x14ac:dyDescent="0.25">
      <c r="A58" s="2">
        <v>22.02</v>
      </c>
      <c r="B58" s="2">
        <v>5</v>
      </c>
      <c r="C58" s="2">
        <v>5</v>
      </c>
      <c r="D58" s="4" t="str">
        <f t="shared" si="9"/>
        <v>Catan</v>
      </c>
      <c r="E58" s="5" t="str">
        <f t="shared" si="10"/>
        <v>Sun</v>
      </c>
      <c r="F58" s="5">
        <f t="shared" si="11"/>
        <v>22</v>
      </c>
    </row>
    <row r="59" spans="1:6" x14ac:dyDescent="0.25">
      <c r="A59" s="2">
        <v>22.03</v>
      </c>
      <c r="B59" s="2">
        <v>5</v>
      </c>
      <c r="C59" s="2">
        <v>5</v>
      </c>
      <c r="D59" s="4" t="str">
        <f t="shared" si="9"/>
        <v>Catan</v>
      </c>
      <c r="E59" s="5" t="str">
        <f t="shared" si="10"/>
        <v>Sun</v>
      </c>
      <c r="F59" s="5">
        <f t="shared" si="11"/>
        <v>22</v>
      </c>
    </row>
    <row r="60" spans="1:6" x14ac:dyDescent="0.25">
      <c r="A60" s="2">
        <v>23.01</v>
      </c>
      <c r="B60" s="2">
        <v>3</v>
      </c>
      <c r="C60" s="2">
        <v>3</v>
      </c>
      <c r="D60" s="4" t="str">
        <f t="shared" si="9"/>
        <v xml:space="preserve">Concordia </v>
      </c>
      <c r="E60" s="5" t="str">
        <f t="shared" si="10"/>
        <v>Sun</v>
      </c>
      <c r="F60" s="5">
        <f t="shared" si="11"/>
        <v>17</v>
      </c>
    </row>
    <row r="61" spans="1:6" x14ac:dyDescent="0.25">
      <c r="A61" s="2">
        <v>25.01</v>
      </c>
      <c r="B61" s="2">
        <v>4</v>
      </c>
      <c r="C61" s="2">
        <v>4</v>
      </c>
      <c r="D61" s="4" t="str">
        <f t="shared" si="9"/>
        <v>Kingdomino</v>
      </c>
      <c r="E61" s="5" t="str">
        <f t="shared" si="10"/>
        <v>Sun</v>
      </c>
      <c r="F61" s="5">
        <f t="shared" si="11"/>
        <v>19</v>
      </c>
    </row>
    <row r="62" spans="1:6" x14ac:dyDescent="0.25">
      <c r="A62" s="2">
        <v>25.02</v>
      </c>
      <c r="B62" s="2">
        <v>3</v>
      </c>
      <c r="C62" s="2">
        <v>3</v>
      </c>
      <c r="D62" s="4" t="str">
        <f t="shared" si="9"/>
        <v>Kingdomino</v>
      </c>
      <c r="E62" s="5" t="str">
        <f t="shared" si="10"/>
        <v>Sun</v>
      </c>
      <c r="F62" s="5">
        <f t="shared" si="11"/>
        <v>17</v>
      </c>
    </row>
    <row r="63" spans="1:6" x14ac:dyDescent="0.25">
      <c r="A63" s="2">
        <v>25.03</v>
      </c>
      <c r="B63" s="2">
        <v>4</v>
      </c>
      <c r="C63" s="2">
        <v>4</v>
      </c>
      <c r="D63" s="4" t="str">
        <f t="shared" si="9"/>
        <v>Kingdomino</v>
      </c>
      <c r="E63" s="5" t="str">
        <f t="shared" si="10"/>
        <v>Sun</v>
      </c>
      <c r="F63" s="5">
        <f t="shared" si="11"/>
        <v>19</v>
      </c>
    </row>
    <row r="64" spans="1:6" x14ac:dyDescent="0.25">
      <c r="A64" s="2">
        <v>26.01</v>
      </c>
      <c r="B64" s="2">
        <v>3</v>
      </c>
      <c r="C64" s="2">
        <v>3</v>
      </c>
      <c r="D64" s="4" t="str">
        <f t="shared" si="9"/>
        <v xml:space="preserve">7 Wonders </v>
      </c>
      <c r="E64" s="5" t="str">
        <f t="shared" si="10"/>
        <v>Sun</v>
      </c>
      <c r="F64" s="5">
        <f t="shared" si="11"/>
        <v>17</v>
      </c>
    </row>
    <row r="65" spans="1:6" x14ac:dyDescent="0.25">
      <c r="A65" s="2">
        <v>26.02</v>
      </c>
      <c r="B65" s="2">
        <v>3</v>
      </c>
      <c r="C65" s="2">
        <v>3</v>
      </c>
      <c r="D65" s="4" t="str">
        <f t="shared" si="9"/>
        <v xml:space="preserve">7 Wonders </v>
      </c>
      <c r="E65" s="5" t="str">
        <f t="shared" si="10"/>
        <v>Sun</v>
      </c>
      <c r="F65" s="5">
        <f t="shared" si="11"/>
        <v>17</v>
      </c>
    </row>
    <row r="66" spans="1:6" x14ac:dyDescent="0.25">
      <c r="A66" s="2">
        <v>27.01</v>
      </c>
      <c r="B66" s="2">
        <v>2</v>
      </c>
      <c r="C66" s="2">
        <v>2</v>
      </c>
      <c r="D66" s="4" t="str">
        <f t="shared" ref="D66:D71" si="12">VLOOKUP(ROUNDDOWN(A66,0),games,2,0)</f>
        <v>Village</v>
      </c>
      <c r="E66" s="5" t="str">
        <f t="shared" ref="E66:E71" si="13">VLOOKUP(ROUNDDOWN(A66,0),games,3,0)</f>
        <v>Sun</v>
      </c>
      <c r="F66" s="5">
        <f t="shared" ref="F66:F71" si="14">VLOOKUP(C66,points,2,0)</f>
        <v>7</v>
      </c>
    </row>
    <row r="67" spans="1:6" x14ac:dyDescent="0.25">
      <c r="A67" s="2">
        <v>27.02</v>
      </c>
      <c r="B67" s="2">
        <v>2</v>
      </c>
      <c r="C67" s="2">
        <v>2</v>
      </c>
      <c r="D67" s="4" t="str">
        <f t="shared" si="12"/>
        <v>Village</v>
      </c>
      <c r="E67" s="5" t="str">
        <f t="shared" si="13"/>
        <v>Sun</v>
      </c>
      <c r="F67" s="5">
        <f t="shared" si="14"/>
        <v>7</v>
      </c>
    </row>
    <row r="68" spans="1:6" x14ac:dyDescent="0.25">
      <c r="A68" s="2">
        <v>27.03</v>
      </c>
      <c r="B68" s="2">
        <v>2</v>
      </c>
      <c r="C68" s="2">
        <v>2</v>
      </c>
      <c r="D68" s="4" t="str">
        <f t="shared" si="12"/>
        <v>Village</v>
      </c>
      <c r="E68" s="5" t="str">
        <f t="shared" si="13"/>
        <v>Sun</v>
      </c>
      <c r="F68" s="5">
        <f t="shared" si="14"/>
        <v>7</v>
      </c>
    </row>
    <row r="69" spans="1:6" x14ac:dyDescent="0.25">
      <c r="A69" s="2">
        <v>27.04</v>
      </c>
      <c r="B69" s="2">
        <v>2</v>
      </c>
      <c r="C69" s="2">
        <v>2</v>
      </c>
      <c r="D69" s="4" t="str">
        <f t="shared" si="12"/>
        <v>Village</v>
      </c>
      <c r="E69" s="5" t="str">
        <f t="shared" si="13"/>
        <v>Sun</v>
      </c>
      <c r="F69" s="5">
        <f t="shared" si="14"/>
        <v>7</v>
      </c>
    </row>
    <row r="70" spans="1:6" x14ac:dyDescent="0.25">
      <c r="A70" s="2">
        <v>27.05</v>
      </c>
      <c r="B70" s="2">
        <v>2</v>
      </c>
      <c r="C70" s="2">
        <v>2</v>
      </c>
      <c r="D70" s="4" t="str">
        <f t="shared" si="12"/>
        <v>Village</v>
      </c>
      <c r="E70" s="5" t="str">
        <f t="shared" si="13"/>
        <v>Sun</v>
      </c>
      <c r="F70" s="5">
        <f t="shared" si="14"/>
        <v>7</v>
      </c>
    </row>
    <row r="71" spans="1:6" x14ac:dyDescent="0.25">
      <c r="A71" s="2">
        <v>27.06</v>
      </c>
      <c r="B71" s="2">
        <v>2</v>
      </c>
      <c r="C71" s="2">
        <v>2</v>
      </c>
      <c r="D71" s="4" t="str">
        <f t="shared" si="12"/>
        <v>Village</v>
      </c>
      <c r="E71" s="5" t="str">
        <f t="shared" si="13"/>
        <v>Sun</v>
      </c>
      <c r="F71" s="5">
        <f t="shared" si="14"/>
        <v>7</v>
      </c>
    </row>
    <row r="72" spans="1:6" x14ac:dyDescent="0.25">
      <c r="A72" s="2">
        <v>28.01</v>
      </c>
      <c r="B72" s="2">
        <v>4</v>
      </c>
      <c r="C72" s="2">
        <v>4</v>
      </c>
      <c r="D72" s="4" t="str">
        <f t="shared" ref="D72:D78" si="15">VLOOKUP(ROUNDDOWN(A72,0),games,2,0)</f>
        <v>Orleans</v>
      </c>
      <c r="E72" s="5" t="str">
        <f t="shared" ref="E72:E78" si="16">VLOOKUP(ROUNDDOWN(A72,0),games,3,0)</f>
        <v>Sun</v>
      </c>
      <c r="F72" s="5">
        <f t="shared" ref="F72:F78" si="17">VLOOKUP(C72,points,2,0)</f>
        <v>19</v>
      </c>
    </row>
    <row r="73" spans="1:6" x14ac:dyDescent="0.25">
      <c r="A73" s="2">
        <v>28.02</v>
      </c>
      <c r="B73" s="2">
        <v>4</v>
      </c>
      <c r="C73" s="2">
        <v>4</v>
      </c>
      <c r="D73" s="4" t="str">
        <f t="shared" si="15"/>
        <v>Orleans</v>
      </c>
      <c r="E73" s="5" t="str">
        <f t="shared" si="16"/>
        <v>Sun</v>
      </c>
      <c r="F73" s="5">
        <f t="shared" si="17"/>
        <v>19</v>
      </c>
    </row>
    <row r="74" spans="1:6" x14ac:dyDescent="0.25">
      <c r="A74" s="2">
        <v>29.01</v>
      </c>
      <c r="B74" s="2">
        <v>4</v>
      </c>
      <c r="C74" s="2">
        <v>4</v>
      </c>
      <c r="D74" s="4" t="str">
        <f t="shared" si="15"/>
        <v>Puerto Rico</v>
      </c>
      <c r="E74" s="5" t="str">
        <f t="shared" si="16"/>
        <v>Sun</v>
      </c>
      <c r="F74" s="5">
        <f t="shared" si="17"/>
        <v>19</v>
      </c>
    </row>
    <row r="75" spans="1:6" x14ac:dyDescent="0.25">
      <c r="A75" s="2">
        <v>29.02</v>
      </c>
      <c r="B75" s="2">
        <v>5</v>
      </c>
      <c r="C75" s="2">
        <v>5</v>
      </c>
      <c r="D75" s="4" t="str">
        <f t="shared" si="15"/>
        <v>Puerto Rico</v>
      </c>
      <c r="E75" s="5" t="str">
        <f t="shared" si="16"/>
        <v>Sun</v>
      </c>
      <c r="F75" s="5">
        <f t="shared" si="17"/>
        <v>22</v>
      </c>
    </row>
    <row r="76" spans="1:6" x14ac:dyDescent="0.25">
      <c r="A76" s="2">
        <v>29.03</v>
      </c>
      <c r="B76" s="2">
        <v>5</v>
      </c>
      <c r="C76" s="2">
        <v>5</v>
      </c>
      <c r="D76" s="4" t="str">
        <f t="shared" si="15"/>
        <v>Puerto Rico</v>
      </c>
      <c r="E76" s="5" t="str">
        <f t="shared" si="16"/>
        <v>Sun</v>
      </c>
      <c r="F76" s="5">
        <f t="shared" si="17"/>
        <v>22</v>
      </c>
    </row>
    <row r="77" spans="1:6" x14ac:dyDescent="0.25">
      <c r="A77" s="2">
        <v>29.04</v>
      </c>
      <c r="B77" s="2">
        <v>4</v>
      </c>
      <c r="C77" s="2">
        <v>4</v>
      </c>
      <c r="D77" s="4" t="str">
        <f t="shared" si="15"/>
        <v>Puerto Rico</v>
      </c>
      <c r="E77" s="5" t="str">
        <f t="shared" si="16"/>
        <v>Sun</v>
      </c>
      <c r="F77" s="5">
        <f t="shared" si="17"/>
        <v>19</v>
      </c>
    </row>
    <row r="78" spans="1:6" x14ac:dyDescent="0.25">
      <c r="A78" s="2">
        <v>30.01</v>
      </c>
      <c r="B78" s="2">
        <v>4</v>
      </c>
      <c r="C78" s="2">
        <v>4</v>
      </c>
      <c r="D78" s="4" t="str">
        <f t="shared" si="15"/>
        <v>Century: Spice Road</v>
      </c>
      <c r="E78" s="5" t="str">
        <f t="shared" si="16"/>
        <v>Sun</v>
      </c>
      <c r="F78" s="5">
        <f t="shared" si="17"/>
        <v>19</v>
      </c>
    </row>
    <row r="79" spans="1:6" x14ac:dyDescent="0.25">
      <c r="A79" s="2">
        <v>31.01</v>
      </c>
      <c r="B79" s="2">
        <v>4</v>
      </c>
      <c r="C79" s="2">
        <v>4</v>
      </c>
      <c r="D79" s="4" t="str">
        <f t="shared" ref="D79:D88" si="18">VLOOKUP(ROUNDDOWN(A79,0),games,2,0)</f>
        <v xml:space="preserve">Carcassonne </v>
      </c>
      <c r="E79" s="5" t="str">
        <f t="shared" ref="E79:E88" si="19">VLOOKUP(ROUNDDOWN(A79,0),games,3,0)</f>
        <v>Sun</v>
      </c>
      <c r="F79" s="5">
        <f t="shared" ref="F79:F88" si="20">VLOOKUP(C79,points,2,0)</f>
        <v>19</v>
      </c>
    </row>
    <row r="80" spans="1:6" x14ac:dyDescent="0.25">
      <c r="A80" s="2">
        <v>31.02</v>
      </c>
      <c r="B80" s="2">
        <v>3</v>
      </c>
      <c r="C80" s="2">
        <v>3</v>
      </c>
      <c r="D80" s="4" t="str">
        <f t="shared" si="18"/>
        <v xml:space="preserve">Carcassonne </v>
      </c>
      <c r="E80" s="5" t="str">
        <f t="shared" si="19"/>
        <v>Sun</v>
      </c>
      <c r="F80" s="5">
        <f t="shared" si="20"/>
        <v>17</v>
      </c>
    </row>
    <row r="81" spans="1:6" x14ac:dyDescent="0.25">
      <c r="A81" s="2">
        <v>31.03</v>
      </c>
      <c r="B81" s="2">
        <v>3</v>
      </c>
      <c r="C81" s="2">
        <v>3</v>
      </c>
      <c r="D81" s="4" t="str">
        <f t="shared" si="18"/>
        <v xml:space="preserve">Carcassonne </v>
      </c>
      <c r="E81" s="5" t="str">
        <f t="shared" si="19"/>
        <v>Sun</v>
      </c>
      <c r="F81" s="5">
        <f t="shared" si="20"/>
        <v>17</v>
      </c>
    </row>
    <row r="82" spans="1:6" x14ac:dyDescent="0.25">
      <c r="A82" s="2">
        <v>32.01</v>
      </c>
      <c r="B82" s="2">
        <v>4</v>
      </c>
      <c r="C82" s="2">
        <v>4</v>
      </c>
      <c r="D82" s="4" t="str">
        <f t="shared" si="18"/>
        <v>Splendor</v>
      </c>
      <c r="E82" s="5" t="str">
        <f t="shared" si="19"/>
        <v>Sun</v>
      </c>
      <c r="F82" s="5">
        <f t="shared" si="20"/>
        <v>19</v>
      </c>
    </row>
    <row r="83" spans="1:6" x14ac:dyDescent="0.25">
      <c r="A83" s="2">
        <v>32.020000000000003</v>
      </c>
      <c r="B83" s="2">
        <v>4</v>
      </c>
      <c r="C83" s="2">
        <v>4</v>
      </c>
      <c r="D83" s="4" t="str">
        <f t="shared" si="18"/>
        <v>Splendor</v>
      </c>
      <c r="E83" s="5" t="str">
        <f t="shared" si="19"/>
        <v>Sun</v>
      </c>
      <c r="F83" s="5">
        <f t="shared" si="20"/>
        <v>19</v>
      </c>
    </row>
    <row r="84" spans="1:6" x14ac:dyDescent="0.25">
      <c r="A84" s="2">
        <v>32.03</v>
      </c>
      <c r="B84" s="2">
        <v>4</v>
      </c>
      <c r="C84" s="2">
        <v>4</v>
      </c>
      <c r="D84" s="4" t="str">
        <f t="shared" si="18"/>
        <v>Splendor</v>
      </c>
      <c r="E84" s="5" t="str">
        <f t="shared" si="19"/>
        <v>Sun</v>
      </c>
      <c r="F84" s="5">
        <f t="shared" si="20"/>
        <v>19</v>
      </c>
    </row>
    <row r="85" spans="1:6" x14ac:dyDescent="0.25">
      <c r="A85" s="2">
        <v>32.04</v>
      </c>
      <c r="B85" s="2">
        <v>4</v>
      </c>
      <c r="C85" s="2">
        <v>4</v>
      </c>
      <c r="D85" s="4" t="str">
        <f t="shared" si="18"/>
        <v>Splendor</v>
      </c>
      <c r="E85" s="5" t="str">
        <f t="shared" si="19"/>
        <v>Sun</v>
      </c>
      <c r="F85" s="5">
        <f t="shared" si="20"/>
        <v>19</v>
      </c>
    </row>
    <row r="86" spans="1:6" x14ac:dyDescent="0.25">
      <c r="A86" s="2">
        <v>32.049999999999997</v>
      </c>
      <c r="B86" s="2">
        <v>4</v>
      </c>
      <c r="C86" s="2">
        <v>4</v>
      </c>
      <c r="D86" s="4" t="str">
        <f t="shared" si="18"/>
        <v>Splendor</v>
      </c>
      <c r="E86" s="5" t="str">
        <f t="shared" si="19"/>
        <v>Sun</v>
      </c>
      <c r="F86" s="5">
        <f t="shared" si="20"/>
        <v>19</v>
      </c>
    </row>
    <row r="87" spans="1:6" x14ac:dyDescent="0.25">
      <c r="A87" s="2">
        <v>33.01</v>
      </c>
      <c r="B87" s="2">
        <v>4</v>
      </c>
      <c r="C87" s="2">
        <v>4</v>
      </c>
      <c r="D87" s="4" t="e">
        <f t="shared" si="18"/>
        <v>#N/A</v>
      </c>
      <c r="E87" s="5" t="e">
        <f t="shared" si="19"/>
        <v>#N/A</v>
      </c>
      <c r="F87" s="5">
        <f t="shared" si="20"/>
        <v>19</v>
      </c>
    </row>
    <row r="88" spans="1:6" x14ac:dyDescent="0.25">
      <c r="A88" s="2">
        <v>33.020000000000003</v>
      </c>
      <c r="B88" s="2">
        <v>3</v>
      </c>
      <c r="C88" s="2">
        <v>3</v>
      </c>
      <c r="D88" s="4" t="e">
        <f t="shared" si="18"/>
        <v>#N/A</v>
      </c>
      <c r="E88" s="5" t="e">
        <f t="shared" si="19"/>
        <v>#N/A</v>
      </c>
      <c r="F88" s="5">
        <f t="shared" si="20"/>
        <v>17</v>
      </c>
    </row>
    <row r="89" spans="1:6" x14ac:dyDescent="0.25">
      <c r="A89" s="2">
        <v>34.01</v>
      </c>
      <c r="B89" s="2">
        <v>5</v>
      </c>
      <c r="C89" s="2">
        <v>5</v>
      </c>
      <c r="D89" s="4" t="e">
        <f>VLOOKUP(ROUNDDOWN(A89,0),games,2,0)</f>
        <v>#N/A</v>
      </c>
      <c r="E89" s="5" t="e">
        <f>VLOOKUP(ROUNDDOWN(A89,0),games,3,0)</f>
        <v>#N/A</v>
      </c>
      <c r="F89" s="5">
        <f>VLOOKUP(C89,points,2,0)</f>
        <v>22</v>
      </c>
    </row>
    <row r="90" spans="1:6" x14ac:dyDescent="0.25">
      <c r="A90" s="2">
        <v>34.020000000000003</v>
      </c>
      <c r="B90" s="2">
        <v>5</v>
      </c>
      <c r="C90" s="2">
        <v>5</v>
      </c>
      <c r="D90" s="4" t="e">
        <f>VLOOKUP(ROUNDDOWN(A90,0),games,2,0)</f>
        <v>#N/A</v>
      </c>
      <c r="E90" s="5" t="e">
        <f>VLOOKUP(ROUNDDOWN(A90,0),games,3,0)</f>
        <v>#N/A</v>
      </c>
      <c r="F90" s="5">
        <f>VLOOKUP(C90,points,2,0)</f>
        <v>22</v>
      </c>
    </row>
    <row r="91" spans="1:6" x14ac:dyDescent="0.25">
      <c r="A91" s="2">
        <v>34.03</v>
      </c>
      <c r="B91" s="2">
        <v>6</v>
      </c>
      <c r="C91" s="2">
        <v>6</v>
      </c>
      <c r="D91" s="4" t="e">
        <f t="shared" ref="D91:D96" si="21">VLOOKUP(ROUNDDOWN(A91,0),games,2,0)</f>
        <v>#N/A</v>
      </c>
      <c r="E91" s="5" t="e">
        <f t="shared" ref="E91:E96" si="22">VLOOKUP(ROUNDDOWN(A91,0),games,3,0)</f>
        <v>#N/A</v>
      </c>
      <c r="F91" s="5">
        <f t="shared" ref="F91:F96" si="23">VLOOKUP(C91,points,2,0)</f>
        <v>26</v>
      </c>
    </row>
    <row r="92" spans="1:6" x14ac:dyDescent="0.25">
      <c r="A92" s="2">
        <v>34.04</v>
      </c>
      <c r="B92" s="2">
        <v>5</v>
      </c>
      <c r="C92" s="2">
        <v>5</v>
      </c>
      <c r="D92" s="4" t="e">
        <f t="shared" si="21"/>
        <v>#N/A</v>
      </c>
      <c r="E92" s="5" t="e">
        <f t="shared" si="22"/>
        <v>#N/A</v>
      </c>
      <c r="F92" s="5">
        <f t="shared" si="23"/>
        <v>22</v>
      </c>
    </row>
    <row r="93" spans="1:6" x14ac:dyDescent="0.25">
      <c r="A93" s="2">
        <v>36.01</v>
      </c>
      <c r="B93" s="2">
        <v>4</v>
      </c>
      <c r="C93" s="2">
        <v>4</v>
      </c>
      <c r="D93" s="4" t="e">
        <f t="shared" si="21"/>
        <v>#N/A</v>
      </c>
      <c r="E93" s="5" t="e">
        <f t="shared" si="22"/>
        <v>#N/A</v>
      </c>
      <c r="F93" s="5">
        <f t="shared" si="23"/>
        <v>19</v>
      </c>
    </row>
    <row r="94" spans="1:6" x14ac:dyDescent="0.25">
      <c r="A94" s="2">
        <v>36.020000000000003</v>
      </c>
      <c r="B94" s="2">
        <v>4</v>
      </c>
      <c r="C94" s="2">
        <v>4</v>
      </c>
      <c r="D94" s="4" t="e">
        <f t="shared" si="21"/>
        <v>#N/A</v>
      </c>
      <c r="E94" s="5" t="e">
        <f t="shared" si="22"/>
        <v>#N/A</v>
      </c>
      <c r="F94" s="5">
        <f t="shared" si="23"/>
        <v>19</v>
      </c>
    </row>
    <row r="95" spans="1:6" x14ac:dyDescent="0.25">
      <c r="A95" s="2">
        <v>36.03</v>
      </c>
      <c r="B95" s="2">
        <v>4</v>
      </c>
      <c r="C95" s="2">
        <v>4</v>
      </c>
      <c r="D95" s="4" t="e">
        <f t="shared" si="21"/>
        <v>#N/A</v>
      </c>
      <c r="E95" s="5" t="e">
        <f t="shared" si="22"/>
        <v>#N/A</v>
      </c>
      <c r="F95" s="5">
        <f t="shared" si="23"/>
        <v>19</v>
      </c>
    </row>
    <row r="96" spans="1:6" x14ac:dyDescent="0.25">
      <c r="A96" s="2">
        <v>37.01</v>
      </c>
      <c r="B96" s="2">
        <v>4</v>
      </c>
      <c r="C96" s="2">
        <v>4</v>
      </c>
      <c r="D96" s="4" t="e">
        <f t="shared" si="21"/>
        <v>#N/A</v>
      </c>
      <c r="E96" s="5" t="e">
        <f t="shared" si="22"/>
        <v>#N/A</v>
      </c>
      <c r="F96" s="5">
        <f t="shared" si="23"/>
        <v>19</v>
      </c>
    </row>
    <row r="97" spans="1:6" x14ac:dyDescent="0.25">
      <c r="A97" s="2">
        <v>99.01</v>
      </c>
      <c r="B97" s="2">
        <v>0</v>
      </c>
      <c r="C97" s="2">
        <f>B97</f>
        <v>0</v>
      </c>
      <c r="D97" s="4" t="e">
        <f>VLOOKUP(ROUNDDOWN(A97,0),games,2,0)</f>
        <v>#N/A</v>
      </c>
      <c r="E97" s="5" t="e">
        <f>VLOOKUP(ROUNDDOWN(A97,0),games,3,0)</f>
        <v>#N/A</v>
      </c>
      <c r="F97" s="5">
        <f>VLOOKUP(C97,points,2,0)</f>
        <v>0</v>
      </c>
    </row>
  </sheetData>
  <phoneticPr fontId="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1"/>
  <sheetViews>
    <sheetView workbookViewId="0">
      <pane xSplit="1" ySplit="5" topLeftCell="B21" activePane="bottomRight" state="frozen"/>
      <selection pane="topRight" activeCell="B1" sqref="B1"/>
      <selection pane="bottomLeft" activeCell="A6" sqref="A6"/>
      <selection pane="bottomRight" activeCell="J41" sqref="J41"/>
    </sheetView>
  </sheetViews>
  <sheetFormatPr defaultRowHeight="13.2" x14ac:dyDescent="0.25"/>
  <cols>
    <col min="1" max="1" width="3.88671875" bestFit="1" customWidth="1"/>
    <col min="2" max="2" width="10.44140625" style="2" bestFit="1" customWidth="1"/>
    <col min="3" max="3" width="23.88671875" customWidth="1"/>
    <col min="4" max="4" width="9.109375" style="2"/>
    <col min="5" max="5" width="5" bestFit="1" customWidth="1"/>
  </cols>
  <sheetData>
    <row r="1" spans="1:5" x14ac:dyDescent="0.25">
      <c r="A1" s="10" t="s">
        <v>288</v>
      </c>
    </row>
    <row r="4" spans="1:5" x14ac:dyDescent="0.25">
      <c r="B4" s="7" t="s">
        <v>39</v>
      </c>
      <c r="C4" s="3"/>
      <c r="D4" s="7"/>
    </row>
    <row r="5" spans="1:5" x14ac:dyDescent="0.25">
      <c r="A5" s="27"/>
      <c r="B5" s="26" t="s">
        <v>38</v>
      </c>
      <c r="C5" s="26" t="s">
        <v>8</v>
      </c>
      <c r="D5" s="26" t="s">
        <v>7</v>
      </c>
      <c r="E5" s="26" t="s">
        <v>173</v>
      </c>
    </row>
    <row r="6" spans="1:5" ht="14.4" x14ac:dyDescent="0.25">
      <c r="A6" s="26" t="s">
        <v>142</v>
      </c>
      <c r="B6" s="48">
        <v>1</v>
      </c>
      <c r="C6" s="46" t="s">
        <v>276</v>
      </c>
      <c r="D6" s="17" t="s">
        <v>234</v>
      </c>
      <c r="E6" s="26"/>
    </row>
    <row r="7" spans="1:5" ht="14.4" x14ac:dyDescent="0.25">
      <c r="A7" s="26" t="s">
        <v>143</v>
      </c>
      <c r="B7" s="48">
        <v>2</v>
      </c>
      <c r="C7" s="10" t="s">
        <v>230</v>
      </c>
      <c r="D7" s="17" t="s">
        <v>234</v>
      </c>
      <c r="E7" s="16"/>
    </row>
    <row r="8" spans="1:5" ht="14.4" x14ac:dyDescent="0.25">
      <c r="A8" s="26" t="s">
        <v>144</v>
      </c>
      <c r="B8" s="48">
        <v>3</v>
      </c>
      <c r="C8" s="46" t="s">
        <v>177</v>
      </c>
      <c r="D8" s="17" t="s">
        <v>234</v>
      </c>
      <c r="E8" s="16"/>
    </row>
    <row r="9" spans="1:5" ht="14.4" x14ac:dyDescent="0.25">
      <c r="A9" s="26" t="s">
        <v>145</v>
      </c>
      <c r="B9" s="48">
        <v>4</v>
      </c>
      <c r="C9" s="46" t="s">
        <v>277</v>
      </c>
      <c r="D9" s="17" t="s">
        <v>234</v>
      </c>
      <c r="E9" s="16"/>
    </row>
    <row r="10" spans="1:5" ht="14.4" x14ac:dyDescent="0.25">
      <c r="A10" s="26" t="s">
        <v>146</v>
      </c>
      <c r="B10" s="48">
        <v>5</v>
      </c>
      <c r="C10" s="47" t="s">
        <v>222</v>
      </c>
      <c r="D10" s="17" t="s">
        <v>234</v>
      </c>
      <c r="E10" s="16"/>
    </row>
    <row r="11" spans="1:5" ht="14.4" x14ac:dyDescent="0.25">
      <c r="A11" s="26" t="s">
        <v>147</v>
      </c>
      <c r="B11" s="48">
        <v>6</v>
      </c>
      <c r="C11" s="53" t="s">
        <v>278</v>
      </c>
      <c r="D11" s="17" t="s">
        <v>234</v>
      </c>
      <c r="E11" s="16"/>
    </row>
    <row r="12" spans="1:5" ht="14.4" x14ac:dyDescent="0.25">
      <c r="A12" s="26" t="s">
        <v>148</v>
      </c>
      <c r="B12" s="48">
        <v>7</v>
      </c>
      <c r="C12" s="46" t="s">
        <v>176</v>
      </c>
      <c r="D12" s="17" t="s">
        <v>234</v>
      </c>
      <c r="E12" s="16"/>
    </row>
    <row r="13" spans="1:5" ht="14.4" x14ac:dyDescent="0.25">
      <c r="A13" s="26" t="s">
        <v>149</v>
      </c>
      <c r="B13" s="48">
        <v>8</v>
      </c>
      <c r="C13" s="46" t="s">
        <v>180</v>
      </c>
      <c r="D13" s="17" t="s">
        <v>234</v>
      </c>
      <c r="E13" s="16"/>
    </row>
    <row r="14" spans="1:5" ht="14.4" x14ac:dyDescent="0.25">
      <c r="A14" s="26" t="s">
        <v>150</v>
      </c>
      <c r="B14" s="48">
        <v>9</v>
      </c>
      <c r="C14" s="46" t="s">
        <v>279</v>
      </c>
      <c r="D14" s="17" t="s">
        <v>234</v>
      </c>
      <c r="E14" s="16"/>
    </row>
    <row r="15" spans="1:5" ht="14.4" x14ac:dyDescent="0.25">
      <c r="A15" s="26" t="s">
        <v>151</v>
      </c>
      <c r="B15" s="48">
        <v>10</v>
      </c>
      <c r="C15" s="52" t="s">
        <v>224</v>
      </c>
      <c r="D15" s="17" t="s">
        <v>234</v>
      </c>
      <c r="E15" s="16"/>
    </row>
    <row r="16" spans="1:5" ht="14.4" x14ac:dyDescent="0.25">
      <c r="A16" s="26" t="s">
        <v>152</v>
      </c>
      <c r="B16" s="48">
        <v>11</v>
      </c>
      <c r="C16" s="54" t="s">
        <v>232</v>
      </c>
      <c r="D16" s="17" t="s">
        <v>234</v>
      </c>
      <c r="E16" s="16"/>
    </row>
    <row r="17" spans="1:5" ht="14.4" x14ac:dyDescent="0.25">
      <c r="A17" s="26" t="s">
        <v>153</v>
      </c>
      <c r="B17" s="48">
        <v>12</v>
      </c>
      <c r="C17" s="52" t="s">
        <v>280</v>
      </c>
      <c r="D17" s="17" t="s">
        <v>234</v>
      </c>
      <c r="E17" s="16"/>
    </row>
    <row r="18" spans="1:5" ht="14.4" x14ac:dyDescent="0.25">
      <c r="A18" s="26" t="s">
        <v>154</v>
      </c>
      <c r="B18" s="48">
        <v>13</v>
      </c>
      <c r="C18" s="46" t="s">
        <v>281</v>
      </c>
      <c r="D18" s="17" t="s">
        <v>234</v>
      </c>
      <c r="E18" s="16"/>
    </row>
    <row r="19" spans="1:5" ht="14.4" x14ac:dyDescent="0.25">
      <c r="A19" s="26" t="s">
        <v>155</v>
      </c>
      <c r="B19" s="48">
        <v>14</v>
      </c>
      <c r="C19" s="53" t="s">
        <v>231</v>
      </c>
      <c r="D19" s="17" t="s">
        <v>234</v>
      </c>
      <c r="E19" s="16"/>
    </row>
    <row r="20" spans="1:5" ht="14.4" x14ac:dyDescent="0.25">
      <c r="A20" s="26" t="s">
        <v>156</v>
      </c>
      <c r="B20" s="48">
        <v>15</v>
      </c>
      <c r="C20" s="52" t="s">
        <v>225</v>
      </c>
      <c r="D20" s="17" t="s">
        <v>234</v>
      </c>
      <c r="E20" s="16"/>
    </row>
    <row r="21" spans="1:5" ht="14.4" x14ac:dyDescent="0.25">
      <c r="A21" s="26" t="s">
        <v>157</v>
      </c>
      <c r="B21" s="48">
        <v>16</v>
      </c>
      <c r="C21" s="49" t="s">
        <v>282</v>
      </c>
      <c r="D21" s="17" t="s">
        <v>234</v>
      </c>
      <c r="E21" s="16"/>
    </row>
    <row r="22" spans="1:5" ht="14.4" x14ac:dyDescent="0.25">
      <c r="A22" s="26" t="s">
        <v>158</v>
      </c>
      <c r="B22" s="48">
        <v>17</v>
      </c>
      <c r="C22" s="49" t="s">
        <v>286</v>
      </c>
      <c r="D22" s="17" t="s">
        <v>234</v>
      </c>
      <c r="E22" s="16"/>
    </row>
    <row r="23" spans="1:5" ht="14.4" x14ac:dyDescent="0.25">
      <c r="A23" s="26" t="s">
        <v>159</v>
      </c>
      <c r="B23" s="48">
        <v>18</v>
      </c>
      <c r="C23" s="52" t="s">
        <v>283</v>
      </c>
      <c r="D23" s="17" t="s">
        <v>234</v>
      </c>
      <c r="E23" s="16"/>
    </row>
    <row r="24" spans="1:5" ht="14.4" x14ac:dyDescent="0.25">
      <c r="A24" s="26" t="s">
        <v>160</v>
      </c>
      <c r="B24" s="48">
        <v>19</v>
      </c>
      <c r="C24" s="52" t="s">
        <v>289</v>
      </c>
      <c r="D24" s="17" t="s">
        <v>234</v>
      </c>
      <c r="E24" s="16"/>
    </row>
    <row r="25" spans="1:5" ht="14.4" x14ac:dyDescent="0.25">
      <c r="A25" s="26" t="s">
        <v>161</v>
      </c>
      <c r="B25" s="48">
        <v>20</v>
      </c>
      <c r="C25" s="54" t="s">
        <v>233</v>
      </c>
      <c r="D25" s="17" t="s">
        <v>234</v>
      </c>
      <c r="E25" s="16"/>
    </row>
    <row r="26" spans="1:5" ht="14.4" x14ac:dyDescent="0.25">
      <c r="A26" s="26" t="s">
        <v>162</v>
      </c>
      <c r="B26" s="48">
        <v>21</v>
      </c>
      <c r="C26" s="52" t="s">
        <v>226</v>
      </c>
      <c r="D26" s="17" t="s">
        <v>235</v>
      </c>
      <c r="E26" s="16"/>
    </row>
    <row r="27" spans="1:5" ht="14.4" x14ac:dyDescent="0.25">
      <c r="A27" s="26" t="s">
        <v>163</v>
      </c>
      <c r="B27" s="51">
        <v>22</v>
      </c>
      <c r="C27" s="50" t="s">
        <v>223</v>
      </c>
      <c r="D27" s="17" t="s">
        <v>235</v>
      </c>
      <c r="E27" s="16"/>
    </row>
    <row r="28" spans="1:5" ht="14.4" x14ac:dyDescent="0.25">
      <c r="A28" s="26" t="s">
        <v>164</v>
      </c>
      <c r="B28" s="48">
        <v>23</v>
      </c>
      <c r="C28" s="52" t="s">
        <v>227</v>
      </c>
      <c r="D28" s="17" t="s">
        <v>235</v>
      </c>
      <c r="E28" s="16"/>
    </row>
    <row r="29" spans="1:5" ht="14.4" x14ac:dyDescent="0.25">
      <c r="A29" s="26" t="s">
        <v>165</v>
      </c>
      <c r="B29" s="48">
        <v>24</v>
      </c>
      <c r="C29" s="46" t="s">
        <v>178</v>
      </c>
      <c r="D29" s="17" t="s">
        <v>235</v>
      </c>
      <c r="E29" s="16"/>
    </row>
    <row r="30" spans="1:5" ht="14.4" x14ac:dyDescent="0.25">
      <c r="A30" s="26" t="s">
        <v>166</v>
      </c>
      <c r="B30" s="48">
        <v>25</v>
      </c>
      <c r="C30" s="46" t="s">
        <v>284</v>
      </c>
      <c r="D30" s="17" t="s">
        <v>235</v>
      </c>
      <c r="E30" s="16"/>
    </row>
    <row r="31" spans="1:5" ht="14.4" x14ac:dyDescent="0.25">
      <c r="A31" s="26" t="s">
        <v>167</v>
      </c>
      <c r="B31" s="48">
        <v>26</v>
      </c>
      <c r="C31" s="46" t="s">
        <v>179</v>
      </c>
      <c r="D31" s="17" t="s">
        <v>235</v>
      </c>
      <c r="E31" s="16"/>
    </row>
    <row r="32" spans="1:5" ht="14.4" x14ac:dyDescent="0.25">
      <c r="A32" s="26" t="s">
        <v>168</v>
      </c>
      <c r="B32" s="48">
        <v>27</v>
      </c>
      <c r="C32" s="46" t="s">
        <v>229</v>
      </c>
      <c r="D32" s="17" t="s">
        <v>235</v>
      </c>
      <c r="E32" s="16"/>
    </row>
    <row r="33" spans="1:5" ht="14.4" x14ac:dyDescent="0.25">
      <c r="A33" s="26" t="s">
        <v>169</v>
      </c>
      <c r="B33" s="48">
        <v>28</v>
      </c>
      <c r="C33" s="53" t="s">
        <v>236</v>
      </c>
      <c r="D33" s="17" t="s">
        <v>235</v>
      </c>
      <c r="E33" s="16"/>
    </row>
    <row r="34" spans="1:5" ht="14.4" x14ac:dyDescent="0.25">
      <c r="A34" s="26" t="s">
        <v>170</v>
      </c>
      <c r="B34" s="48">
        <v>29</v>
      </c>
      <c r="C34" s="46" t="s">
        <v>228</v>
      </c>
      <c r="D34" s="17" t="s">
        <v>235</v>
      </c>
      <c r="E34" s="16"/>
    </row>
    <row r="35" spans="1:5" ht="14.4" x14ac:dyDescent="0.25">
      <c r="A35" s="26" t="s">
        <v>171</v>
      </c>
      <c r="B35" s="48">
        <v>30</v>
      </c>
      <c r="C35" s="53" t="s">
        <v>237</v>
      </c>
      <c r="D35" s="17" t="s">
        <v>235</v>
      </c>
      <c r="E35" s="16"/>
    </row>
    <row r="36" spans="1:5" ht="14.4" x14ac:dyDescent="0.25">
      <c r="A36" s="26" t="s">
        <v>172</v>
      </c>
      <c r="B36" s="48">
        <v>31</v>
      </c>
      <c r="C36" s="53" t="s">
        <v>181</v>
      </c>
      <c r="D36" s="17" t="s">
        <v>235</v>
      </c>
      <c r="E36" s="16"/>
    </row>
    <row r="37" spans="1:5" ht="14.4" x14ac:dyDescent="0.25">
      <c r="A37" s="90" t="s">
        <v>287</v>
      </c>
      <c r="B37" s="2">
        <v>32</v>
      </c>
      <c r="C37" s="46" t="s">
        <v>140</v>
      </c>
      <c r="D37" s="17" t="s">
        <v>235</v>
      </c>
      <c r="E37" s="16"/>
    </row>
    <row r="38" spans="1:5" ht="14.4" x14ac:dyDescent="0.25">
      <c r="C38" s="31"/>
    </row>
    <row r="39" spans="1:5" ht="14.4" x14ac:dyDescent="0.25">
      <c r="C39" s="31"/>
    </row>
    <row r="40" spans="1:5" ht="14.4" x14ac:dyDescent="0.25">
      <c r="C40" s="31"/>
    </row>
    <row r="41" spans="1:5" ht="14.4" x14ac:dyDescent="0.25">
      <c r="C41" s="31"/>
    </row>
  </sheetData>
  <phoneticPr fontId="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8"/>
  <sheetViews>
    <sheetView workbookViewId="0">
      <pane ySplit="8" topLeftCell="A76" activePane="bottomLeft" state="frozen"/>
      <selection pane="bottomLeft" activeCell="A78" sqref="A78"/>
    </sheetView>
  </sheetViews>
  <sheetFormatPr defaultRowHeight="13.2" x14ac:dyDescent="0.25"/>
  <cols>
    <col min="1" max="1" width="13.109375" customWidth="1"/>
    <col min="10" max="10" width="40.33203125" bestFit="1" customWidth="1"/>
  </cols>
  <sheetData>
    <row r="1" spans="1:10" x14ac:dyDescent="0.25">
      <c r="A1" t="s">
        <v>37</v>
      </c>
    </row>
    <row r="2" spans="1:10" ht="66" customHeight="1" x14ac:dyDescent="0.25">
      <c r="A2" s="102" t="s">
        <v>141</v>
      </c>
      <c r="B2" s="102"/>
      <c r="C2" s="102"/>
      <c r="D2" s="102"/>
      <c r="E2" s="102"/>
      <c r="F2" s="102"/>
      <c r="G2" s="102"/>
      <c r="H2" s="102"/>
      <c r="I2" s="102"/>
      <c r="J2" s="102"/>
    </row>
    <row r="3" spans="1:10" x14ac:dyDescent="0.25">
      <c r="A3" s="13"/>
      <c r="B3" s="13"/>
      <c r="C3" s="13"/>
      <c r="D3" s="13"/>
      <c r="E3" s="13"/>
      <c r="F3" s="13"/>
      <c r="G3" s="13"/>
      <c r="H3" s="13"/>
      <c r="I3" s="13"/>
      <c r="J3" s="13"/>
    </row>
    <row r="4" spans="1:10" x14ac:dyDescent="0.25">
      <c r="A4" s="25" t="s">
        <v>214</v>
      </c>
      <c r="B4" s="13"/>
      <c r="C4" s="13"/>
      <c r="D4" s="13"/>
      <c r="E4" s="13"/>
      <c r="F4" s="13"/>
      <c r="G4" s="13"/>
      <c r="H4" s="13"/>
      <c r="I4" s="13"/>
      <c r="J4" s="13"/>
    </row>
    <row r="5" spans="1:10" x14ac:dyDescent="0.25">
      <c r="A5" s="13"/>
      <c r="B5" s="13"/>
      <c r="C5" s="13"/>
      <c r="D5" s="13"/>
      <c r="E5" s="13"/>
      <c r="F5" s="13"/>
      <c r="G5" s="13"/>
      <c r="H5" s="13"/>
      <c r="I5" s="13"/>
      <c r="J5" s="13"/>
    </row>
    <row r="7" spans="1:10" x14ac:dyDescent="0.25">
      <c r="A7" s="4" t="s">
        <v>6</v>
      </c>
      <c r="B7" s="4"/>
      <c r="C7" s="4"/>
      <c r="D7" s="4"/>
      <c r="E7" s="4"/>
      <c r="F7" s="4"/>
      <c r="G7" s="4"/>
      <c r="H7" s="4"/>
      <c r="I7" s="4"/>
      <c r="J7" s="4"/>
    </row>
    <row r="8" spans="1:10" x14ac:dyDescent="0.25">
      <c r="A8" s="23" t="s">
        <v>175</v>
      </c>
      <c r="B8" s="6" t="s">
        <v>44</v>
      </c>
      <c r="C8" s="6" t="s">
        <v>1</v>
      </c>
      <c r="D8" s="6" t="s">
        <v>2</v>
      </c>
      <c r="E8" s="6" t="s">
        <v>3</v>
      </c>
      <c r="F8" s="6" t="s">
        <v>4</v>
      </c>
      <c r="G8" s="6" t="s">
        <v>5</v>
      </c>
      <c r="H8" s="6" t="s">
        <v>53</v>
      </c>
      <c r="I8" s="6" t="s">
        <v>54</v>
      </c>
      <c r="J8" s="6" t="s">
        <v>47</v>
      </c>
    </row>
    <row r="9" spans="1:10" x14ac:dyDescent="0.25">
      <c r="A9" s="5">
        <v>0</v>
      </c>
      <c r="B9" s="5">
        <f t="shared" ref="B9:B30" si="0">SUM(C9:I9)</f>
        <v>0</v>
      </c>
      <c r="C9" s="5">
        <v>0</v>
      </c>
      <c r="D9" s="5">
        <v>0</v>
      </c>
      <c r="E9" s="5">
        <v>0</v>
      </c>
      <c r="F9" s="5">
        <v>0</v>
      </c>
      <c r="G9" s="5">
        <v>0</v>
      </c>
      <c r="H9" s="5">
        <v>0</v>
      </c>
      <c r="I9" s="5">
        <v>0</v>
      </c>
      <c r="J9" s="4" t="s">
        <v>49</v>
      </c>
    </row>
    <row r="10" spans="1:10" x14ac:dyDescent="0.25">
      <c r="A10" s="5">
        <v>2</v>
      </c>
      <c r="B10" s="5">
        <f>SUM(C10:I10)</f>
        <v>7</v>
      </c>
      <c r="C10" s="5">
        <v>6</v>
      </c>
      <c r="D10" s="5">
        <v>1</v>
      </c>
      <c r="E10" s="5"/>
      <c r="F10" s="5"/>
      <c r="G10" s="5"/>
      <c r="H10" s="5"/>
      <c r="I10" s="5"/>
      <c r="J10" s="4" t="s">
        <v>134</v>
      </c>
    </row>
    <row r="11" spans="1:10" x14ac:dyDescent="0.25">
      <c r="A11" s="5">
        <v>3</v>
      </c>
      <c r="B11" s="5">
        <f t="shared" si="0"/>
        <v>17</v>
      </c>
      <c r="C11" s="5">
        <f>10</f>
        <v>10</v>
      </c>
      <c r="D11" s="5">
        <v>6</v>
      </c>
      <c r="E11" s="5">
        <f>1</f>
        <v>1</v>
      </c>
      <c r="F11" s="5"/>
      <c r="G11" s="5"/>
      <c r="H11" s="5"/>
      <c r="I11" s="5"/>
      <c r="J11" s="4" t="s">
        <v>9</v>
      </c>
    </row>
    <row r="12" spans="1:10" x14ac:dyDescent="0.25">
      <c r="A12" s="5">
        <v>4</v>
      </c>
      <c r="B12" s="5">
        <f t="shared" si="0"/>
        <v>19</v>
      </c>
      <c r="C12" s="5">
        <f>10</f>
        <v>10</v>
      </c>
      <c r="D12" s="5">
        <v>6</v>
      </c>
      <c r="E12" s="5">
        <v>2</v>
      </c>
      <c r="F12" s="5">
        <f>1</f>
        <v>1</v>
      </c>
      <c r="G12" s="5"/>
      <c r="H12" s="5"/>
      <c r="I12" s="5"/>
      <c r="J12" s="4" t="s">
        <v>10</v>
      </c>
    </row>
    <row r="13" spans="1:10" x14ac:dyDescent="0.25">
      <c r="A13" s="5">
        <v>5</v>
      </c>
      <c r="B13" s="5">
        <f t="shared" si="0"/>
        <v>22</v>
      </c>
      <c r="C13" s="5">
        <f>10</f>
        <v>10</v>
      </c>
      <c r="D13" s="5">
        <v>6</v>
      </c>
      <c r="E13" s="5">
        <v>3</v>
      </c>
      <c r="F13" s="5">
        <v>2</v>
      </c>
      <c r="G13" s="5">
        <f>1</f>
        <v>1</v>
      </c>
      <c r="H13" s="5"/>
      <c r="I13" s="5"/>
      <c r="J13" s="4" t="s">
        <v>11</v>
      </c>
    </row>
    <row r="14" spans="1:10" x14ac:dyDescent="0.25">
      <c r="A14" s="5">
        <v>6</v>
      </c>
      <c r="B14" s="5">
        <f t="shared" si="0"/>
        <v>26</v>
      </c>
      <c r="C14" s="5">
        <f>10</f>
        <v>10</v>
      </c>
      <c r="D14" s="5">
        <v>6</v>
      </c>
      <c r="E14" s="5">
        <v>4</v>
      </c>
      <c r="F14" s="5">
        <v>3</v>
      </c>
      <c r="G14" s="5">
        <v>2</v>
      </c>
      <c r="H14" s="11">
        <f>1</f>
        <v>1</v>
      </c>
      <c r="I14" s="5"/>
      <c r="J14" s="4" t="s">
        <v>55</v>
      </c>
    </row>
    <row r="15" spans="1:10" x14ac:dyDescent="0.25">
      <c r="A15" s="5">
        <v>7</v>
      </c>
      <c r="B15" s="5">
        <f t="shared" si="0"/>
        <v>27</v>
      </c>
      <c r="C15" s="5">
        <f>10</f>
        <v>10</v>
      </c>
      <c r="D15" s="5">
        <v>6</v>
      </c>
      <c r="E15" s="5">
        <v>4</v>
      </c>
      <c r="F15" s="5">
        <v>3</v>
      </c>
      <c r="G15" s="5">
        <v>2</v>
      </c>
      <c r="H15" s="11">
        <v>1</v>
      </c>
      <c r="I15" s="5">
        <v>1</v>
      </c>
      <c r="J15" s="4" t="s">
        <v>56</v>
      </c>
    </row>
    <row r="16" spans="1:10" x14ac:dyDescent="0.25">
      <c r="A16" s="5">
        <v>212</v>
      </c>
      <c r="B16" s="5">
        <f t="shared" si="0"/>
        <v>8</v>
      </c>
      <c r="C16" s="5">
        <v>4</v>
      </c>
      <c r="D16" s="5">
        <v>4</v>
      </c>
      <c r="E16" s="5"/>
      <c r="F16" s="5"/>
      <c r="G16" s="5"/>
      <c r="H16" s="11"/>
      <c r="I16" s="5"/>
      <c r="J16" s="4" t="s">
        <v>135</v>
      </c>
    </row>
    <row r="17" spans="1:10" x14ac:dyDescent="0.25">
      <c r="A17" s="5">
        <v>312</v>
      </c>
      <c r="B17" s="5">
        <f t="shared" si="0"/>
        <v>17</v>
      </c>
      <c r="C17" s="5">
        <v>8</v>
      </c>
      <c r="D17" s="5">
        <v>8</v>
      </c>
      <c r="E17" s="5">
        <v>1</v>
      </c>
      <c r="F17" s="5"/>
      <c r="G17" s="5"/>
      <c r="H17" s="5"/>
      <c r="I17" s="5"/>
      <c r="J17" s="4" t="s">
        <v>12</v>
      </c>
    </row>
    <row r="18" spans="1:10" x14ac:dyDescent="0.25">
      <c r="A18" s="5">
        <v>323</v>
      </c>
      <c r="B18" s="5">
        <f t="shared" si="0"/>
        <v>18</v>
      </c>
      <c r="C18" s="5">
        <v>10</v>
      </c>
      <c r="D18" s="5">
        <v>4</v>
      </c>
      <c r="E18" s="5">
        <v>4</v>
      </c>
      <c r="F18" s="5"/>
      <c r="G18" s="5"/>
      <c r="H18" s="5"/>
      <c r="I18" s="5"/>
      <c r="J18" s="4" t="s">
        <v>21</v>
      </c>
    </row>
    <row r="19" spans="1:10" x14ac:dyDescent="0.25">
      <c r="A19" s="5">
        <v>412</v>
      </c>
      <c r="B19" s="5">
        <f t="shared" si="0"/>
        <v>19</v>
      </c>
      <c r="C19" s="5">
        <v>8</v>
      </c>
      <c r="D19" s="5">
        <v>8</v>
      </c>
      <c r="E19" s="5">
        <v>2</v>
      </c>
      <c r="F19" s="5">
        <v>1</v>
      </c>
      <c r="G19" s="5"/>
      <c r="H19" s="5"/>
      <c r="I19" s="5"/>
      <c r="J19" s="4" t="s">
        <v>16</v>
      </c>
    </row>
    <row r="20" spans="1:10" x14ac:dyDescent="0.25">
      <c r="A20" s="5">
        <v>412.34</v>
      </c>
      <c r="B20" s="5">
        <f t="shared" si="0"/>
        <v>20</v>
      </c>
      <c r="C20" s="5">
        <v>8</v>
      </c>
      <c r="D20" s="5">
        <v>8</v>
      </c>
      <c r="E20" s="5">
        <v>2</v>
      </c>
      <c r="F20" s="5">
        <v>2</v>
      </c>
      <c r="G20" s="5"/>
      <c r="H20" s="5"/>
      <c r="I20" s="5"/>
      <c r="J20" s="4" t="s">
        <v>18</v>
      </c>
    </row>
    <row r="21" spans="1:10" x14ac:dyDescent="0.25">
      <c r="A21" s="5">
        <v>423</v>
      </c>
      <c r="B21" s="5">
        <f t="shared" si="0"/>
        <v>19</v>
      </c>
      <c r="C21" s="5">
        <v>10</v>
      </c>
      <c r="D21" s="5">
        <v>4</v>
      </c>
      <c r="E21" s="5">
        <v>4</v>
      </c>
      <c r="F21" s="5">
        <v>1</v>
      </c>
      <c r="G21" s="5"/>
      <c r="H21" s="5"/>
      <c r="I21" s="5"/>
      <c r="J21" s="4" t="s">
        <v>22</v>
      </c>
    </row>
    <row r="22" spans="1:10" x14ac:dyDescent="0.25">
      <c r="A22" s="5">
        <v>434</v>
      </c>
      <c r="B22" s="5">
        <f t="shared" si="0"/>
        <v>20</v>
      </c>
      <c r="C22" s="5">
        <v>10</v>
      </c>
      <c r="D22" s="5">
        <v>6</v>
      </c>
      <c r="E22" s="5">
        <v>2</v>
      </c>
      <c r="F22" s="5">
        <v>2</v>
      </c>
      <c r="G22" s="5"/>
      <c r="H22" s="5"/>
      <c r="I22" s="5"/>
      <c r="J22" s="4" t="s">
        <v>20</v>
      </c>
    </row>
    <row r="23" spans="1:10" x14ac:dyDescent="0.25">
      <c r="A23" s="5">
        <v>512</v>
      </c>
      <c r="B23" s="5">
        <f t="shared" si="0"/>
        <v>22</v>
      </c>
      <c r="C23" s="5">
        <v>8</v>
      </c>
      <c r="D23" s="5">
        <v>8</v>
      </c>
      <c r="E23" s="5">
        <v>3</v>
      </c>
      <c r="F23" s="5">
        <v>2</v>
      </c>
      <c r="G23" s="5">
        <v>1</v>
      </c>
      <c r="H23" s="5"/>
      <c r="I23" s="5"/>
      <c r="J23" s="4" t="s">
        <v>17</v>
      </c>
    </row>
    <row r="24" spans="1:10" x14ac:dyDescent="0.25">
      <c r="A24" s="5">
        <v>512.34</v>
      </c>
      <c r="B24" s="5">
        <f t="shared" si="0"/>
        <v>23</v>
      </c>
      <c r="C24" s="5">
        <v>8</v>
      </c>
      <c r="D24" s="5">
        <v>8</v>
      </c>
      <c r="E24" s="5">
        <v>3</v>
      </c>
      <c r="F24" s="5">
        <v>3</v>
      </c>
      <c r="G24" s="5">
        <v>1</v>
      </c>
      <c r="H24" s="5"/>
      <c r="I24" s="5"/>
      <c r="J24" s="4" t="s">
        <v>19</v>
      </c>
    </row>
    <row r="25" spans="1:10" x14ac:dyDescent="0.25">
      <c r="A25" s="5">
        <v>512.34500000000003</v>
      </c>
      <c r="B25" s="5">
        <f t="shared" si="0"/>
        <v>22</v>
      </c>
      <c r="C25" s="5">
        <v>8</v>
      </c>
      <c r="D25" s="5">
        <v>8</v>
      </c>
      <c r="E25" s="5">
        <v>2</v>
      </c>
      <c r="F25" s="5">
        <v>2</v>
      </c>
      <c r="G25" s="5">
        <v>2</v>
      </c>
      <c r="H25" s="5"/>
      <c r="I25" s="5"/>
      <c r="J25" s="4" t="s">
        <v>23</v>
      </c>
    </row>
    <row r="26" spans="1:10" x14ac:dyDescent="0.25">
      <c r="A26" s="5">
        <v>512.45000000000005</v>
      </c>
      <c r="B26" s="5">
        <f t="shared" si="0"/>
        <v>23</v>
      </c>
      <c r="C26" s="5">
        <v>8</v>
      </c>
      <c r="D26" s="5">
        <v>8</v>
      </c>
      <c r="E26" s="5">
        <v>3</v>
      </c>
      <c r="F26" s="5">
        <v>2</v>
      </c>
      <c r="G26" s="5">
        <v>2</v>
      </c>
      <c r="H26" s="5"/>
      <c r="I26" s="5"/>
      <c r="J26" s="4" t="s">
        <v>24</v>
      </c>
    </row>
    <row r="27" spans="1:10" x14ac:dyDescent="0.25">
      <c r="A27" s="5">
        <v>523</v>
      </c>
      <c r="B27" s="5">
        <f t="shared" si="0"/>
        <v>23</v>
      </c>
      <c r="C27" s="5">
        <v>10</v>
      </c>
      <c r="D27" s="5">
        <v>5</v>
      </c>
      <c r="E27" s="5">
        <v>5</v>
      </c>
      <c r="F27" s="5">
        <v>2</v>
      </c>
      <c r="G27" s="5">
        <v>1</v>
      </c>
      <c r="H27" s="5"/>
      <c r="I27" s="5"/>
      <c r="J27" s="4" t="s">
        <v>25</v>
      </c>
    </row>
    <row r="28" spans="1:10" x14ac:dyDescent="0.25">
      <c r="A28" s="5">
        <v>523.45000000000005</v>
      </c>
      <c r="B28" s="5">
        <f t="shared" si="0"/>
        <v>24</v>
      </c>
      <c r="C28" s="5">
        <v>10</v>
      </c>
      <c r="D28" s="5">
        <v>5</v>
      </c>
      <c r="E28" s="5">
        <v>5</v>
      </c>
      <c r="F28" s="5">
        <v>2</v>
      </c>
      <c r="G28" s="5">
        <v>2</v>
      </c>
      <c r="H28" s="5"/>
      <c r="I28" s="5"/>
      <c r="J28" s="4" t="s">
        <v>26</v>
      </c>
    </row>
    <row r="29" spans="1:10" x14ac:dyDescent="0.25">
      <c r="A29" s="5">
        <v>534</v>
      </c>
      <c r="B29" s="5">
        <f t="shared" si="0"/>
        <v>23</v>
      </c>
      <c r="C29" s="5">
        <v>10</v>
      </c>
      <c r="D29" s="5">
        <v>6</v>
      </c>
      <c r="E29" s="5">
        <v>3</v>
      </c>
      <c r="F29" s="5">
        <v>3</v>
      </c>
      <c r="G29" s="5">
        <v>1</v>
      </c>
      <c r="H29" s="5"/>
      <c r="I29" s="5"/>
      <c r="J29" s="4" t="s">
        <v>27</v>
      </c>
    </row>
    <row r="30" spans="1:10" x14ac:dyDescent="0.25">
      <c r="A30" s="5">
        <v>545</v>
      </c>
      <c r="B30" s="5">
        <f t="shared" si="0"/>
        <v>23</v>
      </c>
      <c r="C30" s="5">
        <v>10</v>
      </c>
      <c r="D30" s="5">
        <v>6</v>
      </c>
      <c r="E30" s="5">
        <v>3</v>
      </c>
      <c r="F30" s="5">
        <v>2</v>
      </c>
      <c r="G30" s="5">
        <v>2</v>
      </c>
      <c r="H30" s="5"/>
      <c r="I30" s="5"/>
      <c r="J30" s="4" t="s">
        <v>28</v>
      </c>
    </row>
    <row r="31" spans="1:10" x14ac:dyDescent="0.25">
      <c r="A31" s="5">
        <v>612</v>
      </c>
      <c r="B31" s="5">
        <f t="shared" ref="B31:B45" si="1">SUM(C31:I31)</f>
        <v>26</v>
      </c>
      <c r="C31" s="5">
        <v>8</v>
      </c>
      <c r="D31" s="5">
        <v>8</v>
      </c>
      <c r="E31" s="5">
        <v>4</v>
      </c>
      <c r="F31" s="5">
        <v>3</v>
      </c>
      <c r="G31" s="5">
        <v>2</v>
      </c>
      <c r="H31" s="11">
        <v>1</v>
      </c>
      <c r="I31" s="5"/>
      <c r="J31" s="4" t="s">
        <v>57</v>
      </c>
    </row>
    <row r="32" spans="1:10" x14ac:dyDescent="0.25">
      <c r="A32" s="5">
        <v>612.34</v>
      </c>
      <c r="B32" s="5">
        <f t="shared" si="1"/>
        <v>27</v>
      </c>
      <c r="C32" s="5">
        <v>8</v>
      </c>
      <c r="D32" s="5">
        <v>8</v>
      </c>
      <c r="E32" s="5">
        <v>4</v>
      </c>
      <c r="F32" s="5">
        <v>4</v>
      </c>
      <c r="G32" s="5">
        <v>2</v>
      </c>
      <c r="H32" s="11">
        <v>1</v>
      </c>
      <c r="I32" s="5"/>
      <c r="J32" s="4" t="s">
        <v>58</v>
      </c>
    </row>
    <row r="33" spans="1:10" x14ac:dyDescent="0.25">
      <c r="A33" s="5">
        <v>612.34500000000003</v>
      </c>
      <c r="B33" s="5">
        <f t="shared" si="1"/>
        <v>26</v>
      </c>
      <c r="C33" s="5">
        <v>8</v>
      </c>
      <c r="D33" s="5">
        <v>8</v>
      </c>
      <c r="E33" s="5">
        <v>3</v>
      </c>
      <c r="F33" s="5">
        <v>3</v>
      </c>
      <c r="G33" s="5">
        <v>3</v>
      </c>
      <c r="H33" s="11">
        <v>1</v>
      </c>
      <c r="I33" s="5"/>
      <c r="J33" s="4" t="s">
        <v>59</v>
      </c>
    </row>
    <row r="34" spans="1:10" x14ac:dyDescent="0.25">
      <c r="A34" s="5">
        <v>612.34559999999999</v>
      </c>
      <c r="B34" s="5">
        <f>SUM(C34:I34)</f>
        <v>28</v>
      </c>
      <c r="C34" s="5">
        <v>8</v>
      </c>
      <c r="D34" s="5">
        <v>8</v>
      </c>
      <c r="E34" s="5">
        <v>3</v>
      </c>
      <c r="F34" s="5">
        <v>3</v>
      </c>
      <c r="G34" s="5">
        <v>3</v>
      </c>
      <c r="H34" s="5">
        <v>3</v>
      </c>
      <c r="I34" s="5"/>
      <c r="J34" s="4" t="s">
        <v>60</v>
      </c>
    </row>
    <row r="35" spans="1:10" x14ac:dyDescent="0.25">
      <c r="A35" s="5">
        <v>612.34956</v>
      </c>
      <c r="B35" s="5">
        <f>SUM(C35:I35)</f>
        <v>28</v>
      </c>
      <c r="C35" s="5">
        <v>8</v>
      </c>
      <c r="D35" s="5">
        <v>8</v>
      </c>
      <c r="E35" s="5">
        <v>4</v>
      </c>
      <c r="F35" s="5">
        <v>4</v>
      </c>
      <c r="G35" s="5">
        <v>2</v>
      </c>
      <c r="H35" s="5">
        <v>2</v>
      </c>
      <c r="I35" s="5"/>
      <c r="J35" s="4" t="s">
        <v>64</v>
      </c>
    </row>
    <row r="36" spans="1:10" x14ac:dyDescent="0.25">
      <c r="A36" s="5">
        <v>612.45000000000005</v>
      </c>
      <c r="B36" s="5">
        <f t="shared" si="1"/>
        <v>27</v>
      </c>
      <c r="C36" s="5">
        <v>8</v>
      </c>
      <c r="D36" s="5">
        <v>8</v>
      </c>
      <c r="E36" s="5">
        <v>4</v>
      </c>
      <c r="F36" s="5">
        <v>3</v>
      </c>
      <c r="G36" s="5">
        <v>3</v>
      </c>
      <c r="H36" s="11">
        <v>1</v>
      </c>
      <c r="I36" s="5"/>
      <c r="J36" s="4" t="s">
        <v>61</v>
      </c>
    </row>
    <row r="37" spans="1:10" x14ac:dyDescent="0.25">
      <c r="A37" s="5">
        <v>612.45600000000002</v>
      </c>
      <c r="B37" s="5">
        <f>SUM(C37:I37)</f>
        <v>26</v>
      </c>
      <c r="C37" s="5">
        <v>8</v>
      </c>
      <c r="D37" s="5">
        <v>8</v>
      </c>
      <c r="E37" s="5">
        <v>4</v>
      </c>
      <c r="F37" s="5">
        <v>2</v>
      </c>
      <c r="G37" s="5">
        <v>2</v>
      </c>
      <c r="H37" s="5">
        <v>2</v>
      </c>
      <c r="I37" s="5"/>
      <c r="J37" s="4" t="s">
        <v>62</v>
      </c>
    </row>
    <row r="38" spans="1:10" x14ac:dyDescent="0.25">
      <c r="A38" s="5">
        <v>612.55999999999995</v>
      </c>
      <c r="B38" s="5">
        <f>SUM(C38:I38)</f>
        <v>27</v>
      </c>
      <c r="C38" s="5">
        <v>8</v>
      </c>
      <c r="D38" s="5">
        <v>8</v>
      </c>
      <c r="E38" s="5">
        <v>4</v>
      </c>
      <c r="F38" s="5">
        <v>3</v>
      </c>
      <c r="G38" s="5">
        <v>2</v>
      </c>
      <c r="H38" s="5">
        <v>2</v>
      </c>
      <c r="I38" s="5"/>
      <c r="J38" s="4" t="s">
        <v>63</v>
      </c>
    </row>
    <row r="39" spans="1:10" x14ac:dyDescent="0.25">
      <c r="A39" s="5">
        <v>623</v>
      </c>
      <c r="B39" s="5">
        <f t="shared" si="1"/>
        <v>26</v>
      </c>
      <c r="C39" s="5">
        <v>10</v>
      </c>
      <c r="D39" s="5">
        <v>5</v>
      </c>
      <c r="E39" s="5">
        <v>5</v>
      </c>
      <c r="F39" s="5">
        <v>3</v>
      </c>
      <c r="G39" s="5">
        <v>2</v>
      </c>
      <c r="H39" s="11">
        <v>1</v>
      </c>
      <c r="I39" s="5"/>
      <c r="J39" s="4" t="s">
        <v>65</v>
      </c>
    </row>
    <row r="40" spans="1:10" x14ac:dyDescent="0.25">
      <c r="A40" s="5">
        <v>623.45000000000005</v>
      </c>
      <c r="B40" s="5">
        <f t="shared" si="1"/>
        <v>27</v>
      </c>
      <c r="C40" s="5">
        <v>10</v>
      </c>
      <c r="D40" s="5">
        <v>5</v>
      </c>
      <c r="E40" s="5">
        <v>5</v>
      </c>
      <c r="F40" s="5">
        <v>3</v>
      </c>
      <c r="G40" s="5">
        <v>3</v>
      </c>
      <c r="H40" s="11">
        <v>1</v>
      </c>
      <c r="I40" s="5"/>
      <c r="J40" s="4" t="s">
        <v>66</v>
      </c>
    </row>
    <row r="41" spans="1:10" x14ac:dyDescent="0.25">
      <c r="A41" s="5">
        <v>623.45600000000002</v>
      </c>
      <c r="B41" s="5">
        <f>SUM(C41:I41)</f>
        <v>26</v>
      </c>
      <c r="C41" s="5">
        <v>10</v>
      </c>
      <c r="D41" s="5">
        <v>5</v>
      </c>
      <c r="E41" s="5">
        <v>5</v>
      </c>
      <c r="F41" s="5">
        <v>2</v>
      </c>
      <c r="G41" s="5">
        <v>2</v>
      </c>
      <c r="H41" s="5">
        <v>2</v>
      </c>
      <c r="I41" s="5"/>
      <c r="J41" s="4" t="s">
        <v>67</v>
      </c>
    </row>
    <row r="42" spans="1:10" x14ac:dyDescent="0.25">
      <c r="A42" s="5">
        <v>623.55999999999995</v>
      </c>
      <c r="B42" s="5">
        <f>SUM(C42:I42)</f>
        <v>27</v>
      </c>
      <c r="C42" s="5">
        <v>10</v>
      </c>
      <c r="D42" s="5">
        <v>5</v>
      </c>
      <c r="E42" s="5">
        <v>5</v>
      </c>
      <c r="F42" s="5">
        <v>3</v>
      </c>
      <c r="G42" s="5">
        <v>2</v>
      </c>
      <c r="H42" s="5">
        <v>2</v>
      </c>
      <c r="I42" s="5"/>
      <c r="J42" s="4" t="s">
        <v>68</v>
      </c>
    </row>
    <row r="43" spans="1:10" x14ac:dyDescent="0.25">
      <c r="A43" s="5">
        <v>634</v>
      </c>
      <c r="B43" s="5">
        <f t="shared" si="1"/>
        <v>27</v>
      </c>
      <c r="C43" s="5">
        <v>10</v>
      </c>
      <c r="D43" s="5">
        <v>6</v>
      </c>
      <c r="E43" s="5">
        <v>4</v>
      </c>
      <c r="F43" s="5">
        <v>4</v>
      </c>
      <c r="G43" s="5">
        <v>2</v>
      </c>
      <c r="H43" s="11">
        <v>1</v>
      </c>
      <c r="I43" s="5"/>
      <c r="J43" s="4" t="s">
        <v>69</v>
      </c>
    </row>
    <row r="44" spans="1:10" x14ac:dyDescent="0.25">
      <c r="A44" s="5">
        <v>634.55999999999995</v>
      </c>
      <c r="B44" s="5">
        <f>SUM(C44:I44)</f>
        <v>28</v>
      </c>
      <c r="C44" s="5">
        <v>10</v>
      </c>
      <c r="D44" s="5">
        <v>6</v>
      </c>
      <c r="E44" s="5">
        <v>4</v>
      </c>
      <c r="F44" s="5">
        <v>4</v>
      </c>
      <c r="G44" s="5">
        <v>2</v>
      </c>
      <c r="H44" s="5">
        <v>2</v>
      </c>
      <c r="I44" s="5"/>
      <c r="J44" s="4" t="s">
        <v>70</v>
      </c>
    </row>
    <row r="45" spans="1:10" x14ac:dyDescent="0.25">
      <c r="A45" s="5">
        <v>645</v>
      </c>
      <c r="B45" s="5">
        <f t="shared" si="1"/>
        <v>26</v>
      </c>
      <c r="C45" s="5">
        <v>10</v>
      </c>
      <c r="D45" s="5">
        <v>6</v>
      </c>
      <c r="E45" s="5">
        <v>3</v>
      </c>
      <c r="F45" s="5">
        <v>3</v>
      </c>
      <c r="G45" s="5">
        <v>3</v>
      </c>
      <c r="H45" s="11">
        <v>1</v>
      </c>
      <c r="I45" s="5"/>
      <c r="J45" s="4" t="s">
        <v>71</v>
      </c>
    </row>
    <row r="46" spans="1:10" x14ac:dyDescent="0.25">
      <c r="A46" s="5">
        <v>656</v>
      </c>
      <c r="B46" s="5">
        <f t="shared" ref="B46:B72" si="2">SUM(C46:I46)</f>
        <v>26</v>
      </c>
      <c r="C46" s="5">
        <v>10</v>
      </c>
      <c r="D46" s="5">
        <v>6</v>
      </c>
      <c r="E46" s="5">
        <v>3</v>
      </c>
      <c r="F46" s="5">
        <v>3</v>
      </c>
      <c r="G46" s="5">
        <v>2</v>
      </c>
      <c r="H46" s="5">
        <v>2</v>
      </c>
      <c r="I46" s="5"/>
      <c r="J46" s="4" t="s">
        <v>72</v>
      </c>
    </row>
    <row r="47" spans="1:10" x14ac:dyDescent="0.25">
      <c r="A47" s="5">
        <v>712</v>
      </c>
      <c r="B47" s="5">
        <f t="shared" si="2"/>
        <v>27</v>
      </c>
      <c r="C47" s="5">
        <v>8</v>
      </c>
      <c r="D47" s="5">
        <v>8</v>
      </c>
      <c r="E47" s="5">
        <v>4</v>
      </c>
      <c r="F47" s="5">
        <v>3</v>
      </c>
      <c r="G47" s="5">
        <v>2</v>
      </c>
      <c r="H47" s="11">
        <v>1</v>
      </c>
      <c r="I47" s="5">
        <v>1</v>
      </c>
      <c r="J47" s="4" t="s">
        <v>86</v>
      </c>
    </row>
    <row r="48" spans="1:10" x14ac:dyDescent="0.25">
      <c r="A48" s="5">
        <v>712.34</v>
      </c>
      <c r="B48" s="5">
        <f t="shared" si="2"/>
        <v>28</v>
      </c>
      <c r="C48" s="5">
        <v>8</v>
      </c>
      <c r="D48" s="5">
        <v>8</v>
      </c>
      <c r="E48" s="5">
        <v>4</v>
      </c>
      <c r="F48" s="5">
        <v>4</v>
      </c>
      <c r="G48" s="5">
        <v>2</v>
      </c>
      <c r="H48" s="11">
        <v>1</v>
      </c>
      <c r="I48" s="5">
        <v>1</v>
      </c>
      <c r="J48" s="4" t="s">
        <v>87</v>
      </c>
    </row>
    <row r="49" spans="1:10" x14ac:dyDescent="0.25">
      <c r="A49" s="5">
        <v>712.34500000000003</v>
      </c>
      <c r="B49" s="5">
        <f t="shared" si="2"/>
        <v>27</v>
      </c>
      <c r="C49" s="5">
        <v>8</v>
      </c>
      <c r="D49" s="5">
        <v>8</v>
      </c>
      <c r="E49" s="5">
        <v>3</v>
      </c>
      <c r="F49" s="5">
        <v>3</v>
      </c>
      <c r="G49" s="5">
        <v>3</v>
      </c>
      <c r="H49" s="11">
        <v>1</v>
      </c>
      <c r="I49" s="5">
        <v>1</v>
      </c>
      <c r="J49" s="4" t="s">
        <v>88</v>
      </c>
    </row>
    <row r="50" spans="1:10" x14ac:dyDescent="0.25">
      <c r="A50" s="5">
        <v>712.34559999999999</v>
      </c>
      <c r="B50" s="5">
        <f t="shared" si="2"/>
        <v>29</v>
      </c>
      <c r="C50" s="5">
        <v>8</v>
      </c>
      <c r="D50" s="5">
        <v>8</v>
      </c>
      <c r="E50" s="5">
        <v>3</v>
      </c>
      <c r="F50" s="5">
        <v>3</v>
      </c>
      <c r="G50" s="5">
        <v>3</v>
      </c>
      <c r="H50" s="5">
        <v>3</v>
      </c>
      <c r="I50" s="5">
        <v>1</v>
      </c>
      <c r="J50" s="4" t="s">
        <v>89</v>
      </c>
    </row>
    <row r="51" spans="1:10" x14ac:dyDescent="0.25">
      <c r="A51" s="5">
        <v>712.34567000000004</v>
      </c>
      <c r="B51" s="5">
        <f>SUM(C51:I51)</f>
        <v>26</v>
      </c>
      <c r="C51" s="5">
        <v>8</v>
      </c>
      <c r="D51" s="5">
        <v>8</v>
      </c>
      <c r="E51" s="5">
        <v>2</v>
      </c>
      <c r="F51" s="5">
        <v>2</v>
      </c>
      <c r="G51" s="5">
        <v>2</v>
      </c>
      <c r="H51" s="5">
        <v>2</v>
      </c>
      <c r="I51" s="5">
        <v>2</v>
      </c>
      <c r="J51" s="4" t="s">
        <v>102</v>
      </c>
    </row>
    <row r="52" spans="1:10" x14ac:dyDescent="0.25">
      <c r="A52" s="5">
        <v>712.34596699999997</v>
      </c>
      <c r="B52" s="5">
        <f>SUM(C52:I52)</f>
        <v>27</v>
      </c>
      <c r="C52" s="5">
        <v>8</v>
      </c>
      <c r="D52" s="5">
        <v>8</v>
      </c>
      <c r="E52" s="5">
        <v>3</v>
      </c>
      <c r="F52" s="5">
        <v>3</v>
      </c>
      <c r="G52" s="5">
        <v>3</v>
      </c>
      <c r="H52" s="11">
        <v>1</v>
      </c>
      <c r="I52" s="11">
        <v>1</v>
      </c>
      <c r="J52" s="4" t="s">
        <v>123</v>
      </c>
    </row>
    <row r="53" spans="1:10" x14ac:dyDescent="0.25">
      <c r="A53" s="5">
        <v>712.34956</v>
      </c>
      <c r="B53" s="5">
        <f>SUM(C53:I53)</f>
        <v>29</v>
      </c>
      <c r="C53" s="5">
        <v>8</v>
      </c>
      <c r="D53" s="5">
        <v>8</v>
      </c>
      <c r="E53" s="5">
        <v>4</v>
      </c>
      <c r="F53" s="5">
        <v>4</v>
      </c>
      <c r="G53" s="5">
        <v>2</v>
      </c>
      <c r="H53" s="5">
        <v>2</v>
      </c>
      <c r="I53" s="5">
        <v>1</v>
      </c>
      <c r="J53" s="4" t="s">
        <v>93</v>
      </c>
    </row>
    <row r="54" spans="1:10" x14ac:dyDescent="0.25">
      <c r="A54" s="5">
        <v>712.34956699999998</v>
      </c>
      <c r="B54" s="5">
        <f>SUM(C54:I54)</f>
        <v>27</v>
      </c>
      <c r="C54" s="5">
        <v>8</v>
      </c>
      <c r="D54" s="5">
        <v>8</v>
      </c>
      <c r="E54" s="5">
        <v>4</v>
      </c>
      <c r="F54" s="5">
        <v>4</v>
      </c>
      <c r="G54" s="5">
        <v>1</v>
      </c>
      <c r="H54" s="5">
        <v>1</v>
      </c>
      <c r="I54" s="5">
        <v>1</v>
      </c>
      <c r="J54" s="4" t="s">
        <v>105</v>
      </c>
    </row>
    <row r="55" spans="1:10" x14ac:dyDescent="0.25">
      <c r="A55" s="5">
        <v>712.34966999999995</v>
      </c>
      <c r="B55" s="5">
        <f>SUM(C55:I55)</f>
        <v>28</v>
      </c>
      <c r="C55" s="5">
        <v>8</v>
      </c>
      <c r="D55" s="5">
        <v>8</v>
      </c>
      <c r="E55" s="5">
        <v>4</v>
      </c>
      <c r="F55" s="5">
        <v>4</v>
      </c>
      <c r="G55" s="5">
        <v>2</v>
      </c>
      <c r="H55" s="11">
        <v>1</v>
      </c>
      <c r="I55" s="11">
        <v>1</v>
      </c>
      <c r="J55" s="4" t="s">
        <v>106</v>
      </c>
    </row>
    <row r="56" spans="1:10" x14ac:dyDescent="0.25">
      <c r="A56" s="5">
        <v>712.45</v>
      </c>
      <c r="B56" s="5">
        <f t="shared" si="2"/>
        <v>28</v>
      </c>
      <c r="C56" s="5">
        <v>8</v>
      </c>
      <c r="D56" s="5">
        <v>8</v>
      </c>
      <c r="E56" s="5">
        <v>4</v>
      </c>
      <c r="F56" s="5">
        <v>3</v>
      </c>
      <c r="G56" s="5">
        <v>3</v>
      </c>
      <c r="H56" s="11">
        <v>1</v>
      </c>
      <c r="I56" s="5">
        <v>1</v>
      </c>
      <c r="J56" s="4" t="s">
        <v>90</v>
      </c>
    </row>
    <row r="57" spans="1:10" x14ac:dyDescent="0.25">
      <c r="A57" s="5">
        <v>712.45600000000002</v>
      </c>
      <c r="B57" s="5">
        <f t="shared" si="2"/>
        <v>27</v>
      </c>
      <c r="C57" s="5">
        <v>8</v>
      </c>
      <c r="D57" s="5">
        <v>8</v>
      </c>
      <c r="E57" s="5">
        <v>4</v>
      </c>
      <c r="F57" s="5">
        <v>2</v>
      </c>
      <c r="G57" s="5">
        <v>2</v>
      </c>
      <c r="H57" s="5">
        <v>2</v>
      </c>
      <c r="I57" s="5">
        <v>1</v>
      </c>
      <c r="J57" s="4" t="s">
        <v>91</v>
      </c>
    </row>
    <row r="58" spans="1:10" x14ac:dyDescent="0.25">
      <c r="A58" s="5">
        <v>712.45669999999996</v>
      </c>
      <c r="B58" s="5">
        <f>SUM(C58:I58)</f>
        <v>28</v>
      </c>
      <c r="C58" s="5">
        <v>8</v>
      </c>
      <c r="D58" s="5">
        <v>8</v>
      </c>
      <c r="E58" s="5">
        <v>4</v>
      </c>
      <c r="F58" s="5">
        <v>2</v>
      </c>
      <c r="G58" s="5">
        <v>2</v>
      </c>
      <c r="H58" s="5">
        <v>2</v>
      </c>
      <c r="I58" s="5">
        <v>2</v>
      </c>
      <c r="J58" s="4" t="s">
        <v>103</v>
      </c>
    </row>
    <row r="59" spans="1:10" x14ac:dyDescent="0.25">
      <c r="A59" s="5">
        <v>712.45966999999996</v>
      </c>
      <c r="B59" s="5">
        <f>SUM(C59:I59)</f>
        <v>28</v>
      </c>
      <c r="C59" s="5">
        <v>8</v>
      </c>
      <c r="D59" s="5">
        <v>8</v>
      </c>
      <c r="E59" s="5">
        <v>4</v>
      </c>
      <c r="F59" s="5">
        <v>3</v>
      </c>
      <c r="G59" s="5">
        <v>3</v>
      </c>
      <c r="H59" s="11">
        <v>1</v>
      </c>
      <c r="I59" s="11">
        <v>1</v>
      </c>
      <c r="J59" s="4" t="s">
        <v>107</v>
      </c>
    </row>
    <row r="60" spans="1:10" x14ac:dyDescent="0.25">
      <c r="A60" s="5">
        <v>712.56</v>
      </c>
      <c r="B60" s="5">
        <f t="shared" si="2"/>
        <v>28</v>
      </c>
      <c r="C60" s="5">
        <v>8</v>
      </c>
      <c r="D60" s="5">
        <v>8</v>
      </c>
      <c r="E60" s="5">
        <v>4</v>
      </c>
      <c r="F60" s="5">
        <v>3</v>
      </c>
      <c r="G60" s="5">
        <v>2</v>
      </c>
      <c r="H60" s="5">
        <v>2</v>
      </c>
      <c r="I60" s="5">
        <v>1</v>
      </c>
      <c r="J60" s="4" t="s">
        <v>92</v>
      </c>
    </row>
    <row r="61" spans="1:10" x14ac:dyDescent="0.25">
      <c r="A61" s="5">
        <v>712.56700000000001</v>
      </c>
      <c r="B61" s="5">
        <f>SUM(C61:I61)</f>
        <v>26</v>
      </c>
      <c r="C61" s="5">
        <v>8</v>
      </c>
      <c r="D61" s="5">
        <v>8</v>
      </c>
      <c r="E61" s="5">
        <v>4</v>
      </c>
      <c r="F61" s="5">
        <v>3</v>
      </c>
      <c r="G61" s="5">
        <v>1</v>
      </c>
      <c r="H61" s="5">
        <v>1</v>
      </c>
      <c r="I61" s="5">
        <v>1</v>
      </c>
      <c r="J61" s="4" t="s">
        <v>104</v>
      </c>
    </row>
    <row r="62" spans="1:10" x14ac:dyDescent="0.25">
      <c r="A62" s="5">
        <v>723</v>
      </c>
      <c r="B62" s="5">
        <f t="shared" si="2"/>
        <v>27</v>
      </c>
      <c r="C62" s="5">
        <v>10</v>
      </c>
      <c r="D62" s="5">
        <v>5</v>
      </c>
      <c r="E62" s="5">
        <v>5</v>
      </c>
      <c r="F62" s="5">
        <v>3</v>
      </c>
      <c r="G62" s="5">
        <v>2</v>
      </c>
      <c r="H62" s="5">
        <v>1</v>
      </c>
      <c r="I62" s="5">
        <v>1</v>
      </c>
      <c r="J62" s="4" t="s">
        <v>94</v>
      </c>
    </row>
    <row r="63" spans="1:10" x14ac:dyDescent="0.25">
      <c r="A63" s="5">
        <v>723.45</v>
      </c>
      <c r="B63" s="5">
        <f t="shared" si="2"/>
        <v>28</v>
      </c>
      <c r="C63" s="5">
        <v>10</v>
      </c>
      <c r="D63" s="5">
        <v>5</v>
      </c>
      <c r="E63" s="5">
        <v>5</v>
      </c>
      <c r="F63" s="5">
        <v>3</v>
      </c>
      <c r="G63" s="5">
        <v>3</v>
      </c>
      <c r="H63" s="5">
        <v>1</v>
      </c>
      <c r="I63" s="5">
        <v>1</v>
      </c>
      <c r="J63" s="4" t="s">
        <v>95</v>
      </c>
    </row>
    <row r="64" spans="1:10" x14ac:dyDescent="0.25">
      <c r="A64" s="5">
        <v>723.45600000000002</v>
      </c>
      <c r="B64" s="5">
        <f t="shared" si="2"/>
        <v>27</v>
      </c>
      <c r="C64" s="5">
        <v>10</v>
      </c>
      <c r="D64" s="5">
        <v>5</v>
      </c>
      <c r="E64" s="5">
        <v>5</v>
      </c>
      <c r="F64" s="5">
        <v>2</v>
      </c>
      <c r="G64" s="5">
        <v>2</v>
      </c>
      <c r="H64" s="5">
        <v>2</v>
      </c>
      <c r="I64" s="5">
        <v>1</v>
      </c>
      <c r="J64" s="4" t="s">
        <v>96</v>
      </c>
    </row>
    <row r="65" spans="1:10" x14ac:dyDescent="0.25">
      <c r="A65" s="5">
        <v>723.45669999999996</v>
      </c>
      <c r="B65" s="5">
        <f>SUM(C65:I65)</f>
        <v>28</v>
      </c>
      <c r="C65" s="5">
        <v>10</v>
      </c>
      <c r="D65" s="5">
        <v>5</v>
      </c>
      <c r="E65" s="5">
        <v>5</v>
      </c>
      <c r="F65" s="5">
        <v>2</v>
      </c>
      <c r="G65" s="5">
        <v>2</v>
      </c>
      <c r="H65" s="5">
        <v>2</v>
      </c>
      <c r="I65" s="5">
        <v>2</v>
      </c>
      <c r="J65" s="4" t="s">
        <v>108</v>
      </c>
    </row>
    <row r="66" spans="1:10" x14ac:dyDescent="0.25">
      <c r="A66" s="5">
        <v>723.45966999999996</v>
      </c>
      <c r="B66" s="5">
        <f>SUM(C66:I66)</f>
        <v>28</v>
      </c>
      <c r="C66" s="5">
        <v>10</v>
      </c>
      <c r="D66" s="5">
        <v>5</v>
      </c>
      <c r="E66" s="5">
        <v>5</v>
      </c>
      <c r="F66" s="5">
        <v>3</v>
      </c>
      <c r="G66" s="5">
        <v>3</v>
      </c>
      <c r="H66" s="11">
        <v>1</v>
      </c>
      <c r="I66" s="11">
        <v>1</v>
      </c>
      <c r="J66" s="4" t="s">
        <v>109</v>
      </c>
    </row>
    <row r="67" spans="1:10" x14ac:dyDescent="0.25">
      <c r="A67" s="5">
        <v>723.56</v>
      </c>
      <c r="B67" s="5">
        <f t="shared" si="2"/>
        <v>28</v>
      </c>
      <c r="C67" s="5">
        <v>10</v>
      </c>
      <c r="D67" s="5">
        <v>5</v>
      </c>
      <c r="E67" s="5">
        <v>5</v>
      </c>
      <c r="F67" s="5">
        <v>3</v>
      </c>
      <c r="G67" s="5">
        <v>2</v>
      </c>
      <c r="H67" s="5">
        <v>2</v>
      </c>
      <c r="I67" s="5">
        <v>1</v>
      </c>
      <c r="J67" s="4" t="s">
        <v>97</v>
      </c>
    </row>
    <row r="68" spans="1:10" x14ac:dyDescent="0.25">
      <c r="A68" s="5">
        <v>723.56700000000001</v>
      </c>
      <c r="B68" s="5">
        <f>SUM(C68:I68)</f>
        <v>26</v>
      </c>
      <c r="C68" s="5">
        <v>10</v>
      </c>
      <c r="D68" s="5">
        <v>5</v>
      </c>
      <c r="E68" s="5">
        <v>5</v>
      </c>
      <c r="F68" s="5">
        <v>3</v>
      </c>
      <c r="G68" s="5">
        <v>1</v>
      </c>
      <c r="H68" s="5">
        <v>1</v>
      </c>
      <c r="I68" s="5">
        <v>1</v>
      </c>
      <c r="J68" s="4" t="s">
        <v>110</v>
      </c>
    </row>
    <row r="69" spans="1:10" x14ac:dyDescent="0.25">
      <c r="A69" s="5">
        <v>734</v>
      </c>
      <c r="B69" s="5">
        <f t="shared" si="2"/>
        <v>28</v>
      </c>
      <c r="C69" s="5">
        <v>10</v>
      </c>
      <c r="D69" s="5">
        <v>6</v>
      </c>
      <c r="E69" s="5">
        <v>4</v>
      </c>
      <c r="F69" s="5">
        <v>4</v>
      </c>
      <c r="G69" s="5">
        <v>2</v>
      </c>
      <c r="H69" s="5">
        <v>1</v>
      </c>
      <c r="I69" s="5">
        <v>1</v>
      </c>
      <c r="J69" s="4" t="s">
        <v>98</v>
      </c>
    </row>
    <row r="70" spans="1:10" x14ac:dyDescent="0.25">
      <c r="A70" s="5">
        <v>734.56</v>
      </c>
      <c r="B70" s="5">
        <f t="shared" si="2"/>
        <v>29</v>
      </c>
      <c r="C70" s="5">
        <v>10</v>
      </c>
      <c r="D70" s="5">
        <v>6</v>
      </c>
      <c r="E70" s="5">
        <v>4</v>
      </c>
      <c r="F70" s="5">
        <v>4</v>
      </c>
      <c r="G70" s="5">
        <v>2</v>
      </c>
      <c r="H70" s="5">
        <v>2</v>
      </c>
      <c r="I70" s="5">
        <v>1</v>
      </c>
      <c r="J70" s="4" t="s">
        <v>99</v>
      </c>
    </row>
    <row r="71" spans="1:10" x14ac:dyDescent="0.25">
      <c r="A71" s="5">
        <v>734.56700000000001</v>
      </c>
      <c r="B71" s="5">
        <f>SUM(C71:I71)</f>
        <v>27</v>
      </c>
      <c r="C71" s="5">
        <v>10</v>
      </c>
      <c r="D71" s="5">
        <v>6</v>
      </c>
      <c r="E71" s="5">
        <v>4</v>
      </c>
      <c r="F71" s="5">
        <v>4</v>
      </c>
      <c r="G71" s="5">
        <v>1</v>
      </c>
      <c r="H71" s="5">
        <v>1</v>
      </c>
      <c r="I71" s="5">
        <v>1</v>
      </c>
      <c r="J71" s="4" t="s">
        <v>111</v>
      </c>
    </row>
    <row r="72" spans="1:10" x14ac:dyDescent="0.25">
      <c r="A72" s="5">
        <v>745</v>
      </c>
      <c r="B72" s="5">
        <f t="shared" si="2"/>
        <v>27</v>
      </c>
      <c r="C72" s="5">
        <v>10</v>
      </c>
      <c r="D72" s="5">
        <v>6</v>
      </c>
      <c r="E72" s="5">
        <v>3</v>
      </c>
      <c r="F72" s="5">
        <v>3</v>
      </c>
      <c r="G72" s="5">
        <v>3</v>
      </c>
      <c r="H72" s="5">
        <v>1</v>
      </c>
      <c r="I72" s="5">
        <v>1</v>
      </c>
      <c r="J72" s="4" t="s">
        <v>100</v>
      </c>
    </row>
    <row r="73" spans="1:10" x14ac:dyDescent="0.25">
      <c r="A73" s="5">
        <v>745.67</v>
      </c>
      <c r="B73" s="5">
        <f t="shared" ref="B73:B82" si="3">SUM(C73:I73)</f>
        <v>27</v>
      </c>
      <c r="C73" s="5">
        <v>10</v>
      </c>
      <c r="D73" s="5">
        <v>6</v>
      </c>
      <c r="E73" s="5">
        <v>3</v>
      </c>
      <c r="F73" s="5">
        <v>3</v>
      </c>
      <c r="G73" s="5">
        <v>3</v>
      </c>
      <c r="H73" s="11">
        <v>1</v>
      </c>
      <c r="I73" s="11">
        <v>1</v>
      </c>
      <c r="J73" s="4" t="s">
        <v>112</v>
      </c>
    </row>
    <row r="74" spans="1:10" x14ac:dyDescent="0.25">
      <c r="A74" s="5">
        <v>756</v>
      </c>
      <c r="B74" s="5">
        <f t="shared" si="3"/>
        <v>27</v>
      </c>
      <c r="C74" s="5">
        <v>10</v>
      </c>
      <c r="D74" s="5">
        <v>6</v>
      </c>
      <c r="E74" s="5">
        <v>3</v>
      </c>
      <c r="F74" s="5">
        <v>3</v>
      </c>
      <c r="G74" s="5">
        <v>2</v>
      </c>
      <c r="H74" s="5">
        <v>2</v>
      </c>
      <c r="I74" s="5">
        <v>1</v>
      </c>
      <c r="J74" s="4" t="s">
        <v>101</v>
      </c>
    </row>
    <row r="75" spans="1:10" x14ac:dyDescent="0.25">
      <c r="A75" s="5">
        <v>767</v>
      </c>
      <c r="B75" s="5">
        <f t="shared" si="3"/>
        <v>26</v>
      </c>
      <c r="C75" s="5">
        <v>10</v>
      </c>
      <c r="D75" s="5">
        <v>6</v>
      </c>
      <c r="E75" s="5">
        <v>3</v>
      </c>
      <c r="F75" s="5">
        <v>3</v>
      </c>
      <c r="G75" s="5">
        <v>2</v>
      </c>
      <c r="H75" s="11">
        <v>1</v>
      </c>
      <c r="I75" s="11">
        <v>1</v>
      </c>
      <c r="J75" s="4" t="s">
        <v>122</v>
      </c>
    </row>
    <row r="76" spans="1:10" x14ac:dyDescent="0.25">
      <c r="A76" s="5">
        <v>3123</v>
      </c>
      <c r="B76" s="5">
        <f t="shared" si="3"/>
        <v>18</v>
      </c>
      <c r="C76" s="5">
        <v>6</v>
      </c>
      <c r="D76" s="5">
        <v>6</v>
      </c>
      <c r="E76" s="5">
        <v>6</v>
      </c>
      <c r="F76" s="5"/>
      <c r="G76" s="5"/>
      <c r="H76" s="5"/>
      <c r="I76" s="5"/>
      <c r="J76" s="4" t="s">
        <v>13</v>
      </c>
    </row>
    <row r="77" spans="1:10" x14ac:dyDescent="0.25">
      <c r="A77" s="5">
        <v>4123</v>
      </c>
      <c r="B77" s="5">
        <f t="shared" si="3"/>
        <v>19</v>
      </c>
      <c r="C77" s="5">
        <v>6</v>
      </c>
      <c r="D77" s="5">
        <v>6</v>
      </c>
      <c r="E77" s="5">
        <v>6</v>
      </c>
      <c r="F77" s="5">
        <v>1</v>
      </c>
      <c r="G77" s="5"/>
      <c r="H77" s="5"/>
      <c r="I77" s="5"/>
      <c r="J77" s="4" t="s">
        <v>29</v>
      </c>
    </row>
    <row r="78" spans="1:10" x14ac:dyDescent="0.25">
      <c r="A78" s="5">
        <v>4234</v>
      </c>
      <c r="B78" s="5">
        <f t="shared" si="3"/>
        <v>19</v>
      </c>
      <c r="C78" s="5">
        <v>10</v>
      </c>
      <c r="D78" s="5">
        <v>3</v>
      </c>
      <c r="E78" s="5">
        <v>3</v>
      </c>
      <c r="F78" s="5">
        <v>3</v>
      </c>
      <c r="G78" s="5"/>
      <c r="H78" s="5"/>
      <c r="I78" s="5"/>
      <c r="J78" s="4" t="s">
        <v>30</v>
      </c>
    </row>
    <row r="79" spans="1:10" x14ac:dyDescent="0.25">
      <c r="A79" s="5">
        <v>5123</v>
      </c>
      <c r="B79" s="5">
        <f t="shared" si="3"/>
        <v>21</v>
      </c>
      <c r="C79" s="5">
        <v>6</v>
      </c>
      <c r="D79" s="5">
        <v>6</v>
      </c>
      <c r="E79" s="5">
        <v>6</v>
      </c>
      <c r="F79" s="5">
        <v>2</v>
      </c>
      <c r="G79" s="5">
        <v>1</v>
      </c>
      <c r="H79" s="5"/>
      <c r="I79" s="5"/>
      <c r="J79" s="4" t="s">
        <v>31</v>
      </c>
    </row>
    <row r="80" spans="1:10" x14ac:dyDescent="0.25">
      <c r="A80" s="5">
        <v>5123.45</v>
      </c>
      <c r="B80" s="5">
        <f t="shared" si="3"/>
        <v>22</v>
      </c>
      <c r="C80" s="5">
        <v>6</v>
      </c>
      <c r="D80" s="5">
        <v>6</v>
      </c>
      <c r="E80" s="5">
        <v>6</v>
      </c>
      <c r="F80" s="5">
        <v>2</v>
      </c>
      <c r="G80" s="5">
        <v>2</v>
      </c>
      <c r="H80" s="5"/>
      <c r="I80" s="5"/>
      <c r="J80" s="4" t="s">
        <v>32</v>
      </c>
    </row>
    <row r="81" spans="1:10" x14ac:dyDescent="0.25">
      <c r="A81" s="5">
        <v>5234</v>
      </c>
      <c r="B81" s="5">
        <f t="shared" si="3"/>
        <v>23</v>
      </c>
      <c r="C81" s="5">
        <v>10</v>
      </c>
      <c r="D81" s="5">
        <v>4</v>
      </c>
      <c r="E81" s="5">
        <v>4</v>
      </c>
      <c r="F81" s="5">
        <v>4</v>
      </c>
      <c r="G81" s="5">
        <v>1</v>
      </c>
      <c r="H81" s="5"/>
      <c r="I81" s="5"/>
      <c r="J81" s="4" t="s">
        <v>33</v>
      </c>
    </row>
    <row r="82" spans="1:10" x14ac:dyDescent="0.25">
      <c r="A82" s="5">
        <v>5345</v>
      </c>
      <c r="B82" s="5">
        <f t="shared" si="3"/>
        <v>22</v>
      </c>
      <c r="C82" s="5">
        <v>10</v>
      </c>
      <c r="D82" s="5">
        <v>6</v>
      </c>
      <c r="E82" s="5">
        <v>2</v>
      </c>
      <c r="F82" s="5">
        <v>2</v>
      </c>
      <c r="G82" s="5">
        <v>2</v>
      </c>
      <c r="H82" s="5"/>
      <c r="I82" s="5"/>
      <c r="J82" s="4" t="s">
        <v>34</v>
      </c>
    </row>
    <row r="83" spans="1:10" x14ac:dyDescent="0.25">
      <c r="A83" s="5">
        <v>6123</v>
      </c>
      <c r="B83" s="5">
        <f t="shared" ref="B83:B89" si="4">SUM(C83:I83)</f>
        <v>24</v>
      </c>
      <c r="C83" s="5">
        <v>6</v>
      </c>
      <c r="D83" s="5">
        <v>6</v>
      </c>
      <c r="E83" s="5">
        <v>6</v>
      </c>
      <c r="F83" s="5">
        <v>3</v>
      </c>
      <c r="G83" s="5">
        <v>2</v>
      </c>
      <c r="H83" s="5">
        <v>1</v>
      </c>
      <c r="I83" s="5"/>
      <c r="J83" s="4" t="s">
        <v>73</v>
      </c>
    </row>
    <row r="84" spans="1:10" x14ac:dyDescent="0.25">
      <c r="A84" s="5">
        <v>6123.45</v>
      </c>
      <c r="B84" s="5">
        <f t="shared" si="4"/>
        <v>25</v>
      </c>
      <c r="C84" s="5">
        <v>6</v>
      </c>
      <c r="D84" s="5">
        <v>6</v>
      </c>
      <c r="E84" s="5">
        <v>6</v>
      </c>
      <c r="F84" s="5">
        <v>3</v>
      </c>
      <c r="G84" s="5">
        <v>3</v>
      </c>
      <c r="H84" s="5">
        <v>1</v>
      </c>
      <c r="I84" s="5"/>
      <c r="J84" s="4" t="s">
        <v>74</v>
      </c>
    </row>
    <row r="85" spans="1:10" x14ac:dyDescent="0.25">
      <c r="A85" s="5">
        <v>6123.4560000000001</v>
      </c>
      <c r="B85" s="5">
        <f>SUM(C85:I85)</f>
        <v>24</v>
      </c>
      <c r="C85" s="5">
        <v>6</v>
      </c>
      <c r="D85" s="5">
        <v>6</v>
      </c>
      <c r="E85" s="5">
        <v>6</v>
      </c>
      <c r="F85" s="5">
        <v>2</v>
      </c>
      <c r="G85" s="5">
        <v>2</v>
      </c>
      <c r="H85" s="5">
        <v>2</v>
      </c>
      <c r="I85" s="5"/>
      <c r="J85" s="4" t="s">
        <v>75</v>
      </c>
    </row>
    <row r="86" spans="1:10" x14ac:dyDescent="0.25">
      <c r="A86" s="5">
        <v>6123.56</v>
      </c>
      <c r="B86" s="5">
        <f>SUM(C86:I86)</f>
        <v>25</v>
      </c>
      <c r="C86" s="5">
        <v>6</v>
      </c>
      <c r="D86" s="5">
        <v>6</v>
      </c>
      <c r="E86" s="5">
        <v>6</v>
      </c>
      <c r="F86" s="5">
        <v>3</v>
      </c>
      <c r="G86" s="5">
        <v>2</v>
      </c>
      <c r="H86" s="5">
        <v>2</v>
      </c>
      <c r="I86" s="5"/>
      <c r="J86" s="4" t="s">
        <v>76</v>
      </c>
    </row>
    <row r="87" spans="1:10" x14ac:dyDescent="0.25">
      <c r="A87" s="5">
        <v>6234</v>
      </c>
      <c r="B87" s="5">
        <f t="shared" si="4"/>
        <v>25</v>
      </c>
      <c r="C87" s="5">
        <v>10</v>
      </c>
      <c r="D87" s="5">
        <v>4</v>
      </c>
      <c r="E87" s="5">
        <v>4</v>
      </c>
      <c r="F87" s="5">
        <v>4</v>
      </c>
      <c r="G87" s="5">
        <v>2</v>
      </c>
      <c r="H87" s="5">
        <v>1</v>
      </c>
      <c r="I87" s="5"/>
      <c r="J87" s="4" t="s">
        <v>77</v>
      </c>
    </row>
    <row r="88" spans="1:10" x14ac:dyDescent="0.25">
      <c r="A88" s="5">
        <v>6234.56</v>
      </c>
      <c r="B88" s="5">
        <f>SUM(C88:I88)</f>
        <v>26</v>
      </c>
      <c r="C88" s="5">
        <v>10</v>
      </c>
      <c r="D88" s="5">
        <v>4</v>
      </c>
      <c r="E88" s="5">
        <v>4</v>
      </c>
      <c r="F88" s="5">
        <v>4</v>
      </c>
      <c r="G88" s="5">
        <v>2</v>
      </c>
      <c r="H88" s="5">
        <v>2</v>
      </c>
      <c r="I88" s="5"/>
      <c r="J88" s="4" t="s">
        <v>78</v>
      </c>
    </row>
    <row r="89" spans="1:10" x14ac:dyDescent="0.25">
      <c r="A89" s="5">
        <v>6345</v>
      </c>
      <c r="B89" s="5">
        <f t="shared" si="4"/>
        <v>26</v>
      </c>
      <c r="C89" s="5">
        <v>10</v>
      </c>
      <c r="D89" s="5">
        <v>6</v>
      </c>
      <c r="E89" s="5">
        <v>3</v>
      </c>
      <c r="F89" s="5">
        <v>3</v>
      </c>
      <c r="G89" s="5">
        <v>3</v>
      </c>
      <c r="H89" s="5">
        <v>1</v>
      </c>
      <c r="I89" s="5"/>
      <c r="J89" s="4" t="s">
        <v>79</v>
      </c>
    </row>
    <row r="90" spans="1:10" x14ac:dyDescent="0.25">
      <c r="A90" s="5">
        <v>7123</v>
      </c>
      <c r="B90" s="5">
        <f t="shared" ref="B90:B98" si="5">SUM(C90:I90)</f>
        <v>28</v>
      </c>
      <c r="C90" s="5">
        <v>7</v>
      </c>
      <c r="D90" s="5">
        <v>7</v>
      </c>
      <c r="E90" s="5">
        <v>7</v>
      </c>
      <c r="F90" s="5">
        <v>3</v>
      </c>
      <c r="G90" s="5">
        <v>2</v>
      </c>
      <c r="H90" s="5">
        <v>1</v>
      </c>
      <c r="I90" s="5">
        <v>1</v>
      </c>
      <c r="J90" s="4" t="s">
        <v>113</v>
      </c>
    </row>
    <row r="91" spans="1:10" x14ac:dyDescent="0.25">
      <c r="A91" s="5">
        <v>7123.45</v>
      </c>
      <c r="B91" s="5">
        <f t="shared" si="5"/>
        <v>29</v>
      </c>
      <c r="C91" s="5">
        <v>7</v>
      </c>
      <c r="D91" s="5">
        <v>7</v>
      </c>
      <c r="E91" s="5">
        <v>7</v>
      </c>
      <c r="F91" s="5">
        <v>3</v>
      </c>
      <c r="G91" s="5">
        <v>3</v>
      </c>
      <c r="H91" s="5">
        <v>1</v>
      </c>
      <c r="I91" s="5">
        <v>1</v>
      </c>
      <c r="J91" s="4" t="s">
        <v>114</v>
      </c>
    </row>
    <row r="92" spans="1:10" x14ac:dyDescent="0.25">
      <c r="A92" s="5">
        <v>7123.4560000000001</v>
      </c>
      <c r="B92" s="5">
        <f t="shared" si="5"/>
        <v>28</v>
      </c>
      <c r="C92" s="5">
        <v>7</v>
      </c>
      <c r="D92" s="5">
        <v>7</v>
      </c>
      <c r="E92" s="5">
        <v>7</v>
      </c>
      <c r="F92" s="5">
        <v>2</v>
      </c>
      <c r="G92" s="5">
        <v>2</v>
      </c>
      <c r="H92" s="5">
        <v>2</v>
      </c>
      <c r="I92" s="5">
        <v>1</v>
      </c>
      <c r="J92" s="4" t="s">
        <v>115</v>
      </c>
    </row>
    <row r="93" spans="1:10" x14ac:dyDescent="0.25">
      <c r="A93" s="5">
        <v>7123.4566999999997</v>
      </c>
      <c r="B93" s="5">
        <f>SUM(C93:I93)</f>
        <v>29</v>
      </c>
      <c r="C93" s="5">
        <v>7</v>
      </c>
      <c r="D93" s="5">
        <v>7</v>
      </c>
      <c r="E93" s="5">
        <v>7</v>
      </c>
      <c r="F93" s="5">
        <v>2</v>
      </c>
      <c r="G93" s="5">
        <v>2</v>
      </c>
      <c r="H93" s="5">
        <v>2</v>
      </c>
      <c r="I93" s="5">
        <v>2</v>
      </c>
      <c r="J93" s="4" t="s">
        <v>121</v>
      </c>
    </row>
    <row r="94" spans="1:10" x14ac:dyDescent="0.25">
      <c r="A94" s="5">
        <v>7123.4596700000002</v>
      </c>
      <c r="B94" s="5">
        <f>SUM(C94:I94)</f>
        <v>29</v>
      </c>
      <c r="C94" s="5">
        <v>7</v>
      </c>
      <c r="D94" s="5">
        <v>7</v>
      </c>
      <c r="E94" s="5">
        <v>7</v>
      </c>
      <c r="F94" s="5">
        <v>3</v>
      </c>
      <c r="G94" s="5">
        <v>3</v>
      </c>
      <c r="H94" s="11">
        <v>1</v>
      </c>
      <c r="I94" s="11">
        <v>1</v>
      </c>
      <c r="J94" s="4" t="s">
        <v>120</v>
      </c>
    </row>
    <row r="95" spans="1:10" x14ac:dyDescent="0.25">
      <c r="A95" s="5">
        <v>7123.56</v>
      </c>
      <c r="B95" s="5">
        <f t="shared" si="5"/>
        <v>29</v>
      </c>
      <c r="C95" s="5">
        <v>7</v>
      </c>
      <c r="D95" s="5">
        <v>7</v>
      </c>
      <c r="E95" s="5">
        <v>7</v>
      </c>
      <c r="F95" s="5">
        <v>3</v>
      </c>
      <c r="G95" s="5">
        <v>2</v>
      </c>
      <c r="H95" s="5">
        <v>2</v>
      </c>
      <c r="I95" s="5">
        <v>1</v>
      </c>
      <c r="J95" s="4" t="s">
        <v>116</v>
      </c>
    </row>
    <row r="96" spans="1:10" x14ac:dyDescent="0.25">
      <c r="A96" s="5">
        <v>7234</v>
      </c>
      <c r="B96" s="5">
        <f t="shared" si="5"/>
        <v>26</v>
      </c>
      <c r="C96" s="5">
        <v>10</v>
      </c>
      <c r="D96" s="5">
        <v>4</v>
      </c>
      <c r="E96" s="5">
        <v>4</v>
      </c>
      <c r="F96" s="5">
        <v>4</v>
      </c>
      <c r="G96" s="5">
        <v>2</v>
      </c>
      <c r="H96" s="5">
        <v>1</v>
      </c>
      <c r="I96" s="5">
        <v>1</v>
      </c>
      <c r="J96" s="4" t="s">
        <v>117</v>
      </c>
    </row>
    <row r="97" spans="1:10" x14ac:dyDescent="0.25">
      <c r="A97" s="5">
        <v>7234.56</v>
      </c>
      <c r="B97" s="5">
        <f t="shared" si="5"/>
        <v>27</v>
      </c>
      <c r="C97" s="5">
        <v>10</v>
      </c>
      <c r="D97" s="5">
        <v>4</v>
      </c>
      <c r="E97" s="5">
        <v>4</v>
      </c>
      <c r="F97" s="5">
        <v>4</v>
      </c>
      <c r="G97" s="5">
        <v>2</v>
      </c>
      <c r="H97" s="5">
        <v>2</v>
      </c>
      <c r="I97" s="5">
        <v>1</v>
      </c>
      <c r="J97" s="4" t="s">
        <v>118</v>
      </c>
    </row>
    <row r="98" spans="1:10" x14ac:dyDescent="0.25">
      <c r="A98" s="5">
        <v>7345</v>
      </c>
      <c r="B98" s="5">
        <f t="shared" si="5"/>
        <v>27</v>
      </c>
      <c r="C98" s="5">
        <v>10</v>
      </c>
      <c r="D98" s="5">
        <v>6</v>
      </c>
      <c r="E98" s="5">
        <v>3</v>
      </c>
      <c r="F98" s="5">
        <v>3</v>
      </c>
      <c r="G98" s="5">
        <v>3</v>
      </c>
      <c r="H98" s="5">
        <v>1</v>
      </c>
      <c r="I98" s="5">
        <v>1</v>
      </c>
      <c r="J98" s="4" t="s">
        <v>119</v>
      </c>
    </row>
    <row r="99" spans="1:10" x14ac:dyDescent="0.25">
      <c r="A99" s="5">
        <v>41234</v>
      </c>
      <c r="B99" s="5">
        <f t="shared" ref="B99:B106" si="6">SUM(C99:I99)</f>
        <v>20</v>
      </c>
      <c r="C99" s="5">
        <v>5</v>
      </c>
      <c r="D99" s="5">
        <v>5</v>
      </c>
      <c r="E99" s="5">
        <v>5</v>
      </c>
      <c r="F99" s="5">
        <v>5</v>
      </c>
      <c r="G99" s="5"/>
      <c r="H99" s="5"/>
      <c r="I99" s="5"/>
      <c r="J99" s="4" t="s">
        <v>14</v>
      </c>
    </row>
    <row r="100" spans="1:10" x14ac:dyDescent="0.25">
      <c r="A100" s="5">
        <v>51234</v>
      </c>
      <c r="B100" s="5">
        <f t="shared" si="6"/>
        <v>21</v>
      </c>
      <c r="C100" s="5">
        <v>5</v>
      </c>
      <c r="D100" s="5">
        <v>5</v>
      </c>
      <c r="E100" s="5">
        <v>5</v>
      </c>
      <c r="F100" s="5">
        <v>5</v>
      </c>
      <c r="G100" s="5">
        <v>1</v>
      </c>
      <c r="H100" s="5"/>
      <c r="I100" s="5"/>
      <c r="J100" s="4" t="s">
        <v>35</v>
      </c>
    </row>
    <row r="101" spans="1:10" x14ac:dyDescent="0.25">
      <c r="A101" s="5">
        <v>52345</v>
      </c>
      <c r="B101" s="5">
        <f t="shared" si="6"/>
        <v>22</v>
      </c>
      <c r="C101" s="5">
        <v>10</v>
      </c>
      <c r="D101" s="5">
        <v>3</v>
      </c>
      <c r="E101" s="5">
        <v>3</v>
      </c>
      <c r="F101" s="5">
        <v>3</v>
      </c>
      <c r="G101" s="5">
        <v>3</v>
      </c>
      <c r="H101" s="5"/>
      <c r="I101" s="5"/>
      <c r="J101" s="4" t="s">
        <v>36</v>
      </c>
    </row>
    <row r="102" spans="1:10" x14ac:dyDescent="0.25">
      <c r="A102" s="5">
        <v>512345</v>
      </c>
      <c r="B102" s="5">
        <f t="shared" si="6"/>
        <v>20</v>
      </c>
      <c r="C102" s="5">
        <v>4</v>
      </c>
      <c r="D102" s="5">
        <v>4</v>
      </c>
      <c r="E102" s="5">
        <v>4</v>
      </c>
      <c r="F102" s="5">
        <v>4</v>
      </c>
      <c r="G102" s="5">
        <v>4</v>
      </c>
      <c r="H102" s="5"/>
      <c r="I102" s="5"/>
      <c r="J102" s="4" t="s">
        <v>15</v>
      </c>
    </row>
    <row r="103" spans="1:10" x14ac:dyDescent="0.25">
      <c r="A103" s="5">
        <v>61234</v>
      </c>
      <c r="B103" s="5">
        <f t="shared" si="6"/>
        <v>27</v>
      </c>
      <c r="C103" s="5">
        <v>6</v>
      </c>
      <c r="D103" s="5">
        <v>6</v>
      </c>
      <c r="E103" s="5">
        <v>6</v>
      </c>
      <c r="F103" s="5">
        <v>6</v>
      </c>
      <c r="G103" s="5">
        <v>2</v>
      </c>
      <c r="H103" s="5">
        <v>1</v>
      </c>
      <c r="I103" s="5"/>
      <c r="J103" s="4" t="s">
        <v>80</v>
      </c>
    </row>
    <row r="104" spans="1:10" x14ac:dyDescent="0.25">
      <c r="A104" s="5">
        <v>61234.559999999998</v>
      </c>
      <c r="B104" s="5">
        <f t="shared" si="6"/>
        <v>28</v>
      </c>
      <c r="C104" s="5">
        <v>6</v>
      </c>
      <c r="D104" s="5">
        <v>6</v>
      </c>
      <c r="E104" s="5">
        <v>6</v>
      </c>
      <c r="F104" s="5">
        <v>6</v>
      </c>
      <c r="G104" s="5">
        <v>2</v>
      </c>
      <c r="H104" s="5">
        <v>2</v>
      </c>
      <c r="I104" s="5"/>
      <c r="J104" s="4" t="s">
        <v>81</v>
      </c>
    </row>
    <row r="105" spans="1:10" x14ac:dyDescent="0.25">
      <c r="A105" s="5">
        <v>62345</v>
      </c>
      <c r="B105" s="5">
        <f t="shared" si="6"/>
        <v>27</v>
      </c>
      <c r="C105" s="5">
        <v>10</v>
      </c>
      <c r="D105" s="5">
        <v>4</v>
      </c>
      <c r="E105" s="5">
        <v>4</v>
      </c>
      <c r="F105" s="5">
        <v>4</v>
      </c>
      <c r="G105" s="5">
        <v>4</v>
      </c>
      <c r="H105" s="5">
        <v>1</v>
      </c>
      <c r="I105" s="5"/>
      <c r="J105" s="4" t="s">
        <v>82</v>
      </c>
    </row>
    <row r="106" spans="1:10" x14ac:dyDescent="0.25">
      <c r="A106" s="5">
        <v>63456</v>
      </c>
      <c r="B106" s="5">
        <f t="shared" si="6"/>
        <v>28</v>
      </c>
      <c r="C106" s="5">
        <v>10</v>
      </c>
      <c r="D106" s="5">
        <v>6</v>
      </c>
      <c r="E106" s="5">
        <v>3</v>
      </c>
      <c r="F106" s="5">
        <v>3</v>
      </c>
      <c r="G106" s="5">
        <v>3</v>
      </c>
      <c r="H106" s="5">
        <v>3</v>
      </c>
      <c r="I106" s="5"/>
      <c r="J106" s="4" t="s">
        <v>83</v>
      </c>
    </row>
    <row r="107" spans="1:10" x14ac:dyDescent="0.25">
      <c r="A107" s="5">
        <v>612345</v>
      </c>
      <c r="B107" s="5">
        <f t="shared" ref="B107:B114" si="7">SUM(C107:I107)</f>
        <v>26</v>
      </c>
      <c r="C107" s="5">
        <v>5</v>
      </c>
      <c r="D107" s="5">
        <v>5</v>
      </c>
      <c r="E107" s="5">
        <v>5</v>
      </c>
      <c r="F107" s="5">
        <v>5</v>
      </c>
      <c r="G107" s="5">
        <v>5</v>
      </c>
      <c r="H107" s="5">
        <v>1</v>
      </c>
      <c r="I107" s="5"/>
      <c r="J107" s="4" t="s">
        <v>84</v>
      </c>
    </row>
    <row r="108" spans="1:10" x14ac:dyDescent="0.25">
      <c r="A108" s="5">
        <v>6123456</v>
      </c>
      <c r="B108" s="5">
        <f t="shared" si="7"/>
        <v>30</v>
      </c>
      <c r="C108" s="5">
        <v>5</v>
      </c>
      <c r="D108" s="5">
        <v>5</v>
      </c>
      <c r="E108" s="5">
        <v>5</v>
      </c>
      <c r="F108" s="5">
        <v>5</v>
      </c>
      <c r="G108" s="5">
        <v>5</v>
      </c>
      <c r="H108" s="5">
        <v>5</v>
      </c>
      <c r="I108" s="5"/>
      <c r="J108" s="4" t="s">
        <v>85</v>
      </c>
    </row>
    <row r="109" spans="1:10" x14ac:dyDescent="0.25">
      <c r="A109" s="5">
        <v>71234</v>
      </c>
      <c r="B109" s="5">
        <f t="shared" si="7"/>
        <v>28</v>
      </c>
      <c r="C109" s="5">
        <v>6</v>
      </c>
      <c r="D109" s="5">
        <v>6</v>
      </c>
      <c r="E109" s="5">
        <v>6</v>
      </c>
      <c r="F109" s="5">
        <v>6</v>
      </c>
      <c r="G109" s="5">
        <v>2</v>
      </c>
      <c r="H109" s="11">
        <v>1</v>
      </c>
      <c r="I109" s="5">
        <v>1</v>
      </c>
      <c r="J109" s="4" t="s">
        <v>125</v>
      </c>
    </row>
    <row r="110" spans="1:10" x14ac:dyDescent="0.25">
      <c r="A110" s="5">
        <v>71234.559999999998</v>
      </c>
      <c r="B110" s="5">
        <f t="shared" si="7"/>
        <v>29</v>
      </c>
      <c r="C110" s="5">
        <v>6</v>
      </c>
      <c r="D110" s="5">
        <v>6</v>
      </c>
      <c r="E110" s="5">
        <v>6</v>
      </c>
      <c r="F110" s="5">
        <v>6</v>
      </c>
      <c r="G110" s="5">
        <v>2</v>
      </c>
      <c r="H110" s="5">
        <v>2</v>
      </c>
      <c r="I110" s="5">
        <v>1</v>
      </c>
      <c r="J110" s="4" t="s">
        <v>126</v>
      </c>
    </row>
    <row r="111" spans="1:10" x14ac:dyDescent="0.25">
      <c r="A111" s="5">
        <v>71234.67</v>
      </c>
      <c r="B111" s="5">
        <f>SUM(C111:I111)</f>
        <v>28</v>
      </c>
      <c r="C111" s="5">
        <v>6</v>
      </c>
      <c r="D111" s="5">
        <v>6</v>
      </c>
      <c r="E111" s="5">
        <v>6</v>
      </c>
      <c r="F111" s="5">
        <v>6</v>
      </c>
      <c r="G111" s="5">
        <v>2</v>
      </c>
      <c r="H111" s="11">
        <v>1</v>
      </c>
      <c r="I111" s="11">
        <v>1</v>
      </c>
      <c r="J111" s="4" t="s">
        <v>131</v>
      </c>
    </row>
    <row r="112" spans="1:10" x14ac:dyDescent="0.25">
      <c r="A112" s="5">
        <v>72345</v>
      </c>
      <c r="B112" s="5">
        <f t="shared" si="7"/>
        <v>28</v>
      </c>
      <c r="C112" s="5">
        <v>10</v>
      </c>
      <c r="D112" s="5">
        <v>4</v>
      </c>
      <c r="E112" s="5">
        <v>4</v>
      </c>
      <c r="F112" s="5">
        <v>4</v>
      </c>
      <c r="G112" s="5">
        <v>4</v>
      </c>
      <c r="H112" s="11">
        <v>1</v>
      </c>
      <c r="I112" s="11">
        <v>1</v>
      </c>
      <c r="J112" s="4" t="s">
        <v>127</v>
      </c>
    </row>
    <row r="113" spans="1:10" x14ac:dyDescent="0.25">
      <c r="A113" s="5">
        <v>72345.67</v>
      </c>
      <c r="B113" s="5">
        <f>SUM(C113:I113)</f>
        <v>28</v>
      </c>
      <c r="C113" s="5">
        <v>10</v>
      </c>
      <c r="D113" s="5">
        <v>4</v>
      </c>
      <c r="E113" s="5">
        <v>4</v>
      </c>
      <c r="F113" s="5">
        <v>4</v>
      </c>
      <c r="G113" s="5">
        <v>4</v>
      </c>
      <c r="H113" s="11">
        <v>1</v>
      </c>
      <c r="I113" s="11">
        <v>1</v>
      </c>
      <c r="J113" s="4" t="s">
        <v>132</v>
      </c>
    </row>
    <row r="114" spans="1:10" x14ac:dyDescent="0.25">
      <c r="A114" s="5">
        <v>73456</v>
      </c>
      <c r="B114" s="5">
        <f t="shared" si="7"/>
        <v>29</v>
      </c>
      <c r="C114" s="5">
        <v>10</v>
      </c>
      <c r="D114" s="5">
        <v>6</v>
      </c>
      <c r="E114" s="5">
        <v>3</v>
      </c>
      <c r="F114" s="5">
        <v>3</v>
      </c>
      <c r="G114" s="5">
        <v>3</v>
      </c>
      <c r="H114" s="5">
        <v>3</v>
      </c>
      <c r="I114" s="5">
        <v>1</v>
      </c>
      <c r="J114" s="4" t="s">
        <v>128</v>
      </c>
    </row>
    <row r="115" spans="1:10" x14ac:dyDescent="0.25">
      <c r="A115" s="5">
        <v>712345</v>
      </c>
      <c r="B115" s="5">
        <f>SUM(C115:I115)</f>
        <v>27</v>
      </c>
      <c r="C115" s="5">
        <v>5</v>
      </c>
      <c r="D115" s="5">
        <v>5</v>
      </c>
      <c r="E115" s="5">
        <v>5</v>
      </c>
      <c r="F115" s="5">
        <v>5</v>
      </c>
      <c r="G115" s="5">
        <v>5</v>
      </c>
      <c r="H115" s="11">
        <v>1</v>
      </c>
      <c r="I115" s="11">
        <v>1</v>
      </c>
      <c r="J115" s="4" t="s">
        <v>129</v>
      </c>
    </row>
    <row r="116" spans="1:10" x14ac:dyDescent="0.25">
      <c r="A116" s="5">
        <v>712345.67</v>
      </c>
      <c r="B116" s="5">
        <f>SUM(C116:I116)</f>
        <v>27</v>
      </c>
      <c r="C116" s="5">
        <v>5</v>
      </c>
      <c r="D116" s="5">
        <v>5</v>
      </c>
      <c r="E116" s="5">
        <v>5</v>
      </c>
      <c r="F116" s="5">
        <v>5</v>
      </c>
      <c r="G116" s="5">
        <v>5</v>
      </c>
      <c r="H116" s="11">
        <v>1</v>
      </c>
      <c r="I116" s="11">
        <v>1</v>
      </c>
      <c r="J116" s="4" t="s">
        <v>133</v>
      </c>
    </row>
    <row r="117" spans="1:10" x14ac:dyDescent="0.25">
      <c r="A117" s="5">
        <v>7123456</v>
      </c>
      <c r="B117" s="5">
        <f>SUM(C117:I117)</f>
        <v>25</v>
      </c>
      <c r="C117" s="5">
        <v>4</v>
      </c>
      <c r="D117" s="5">
        <v>4</v>
      </c>
      <c r="E117" s="5">
        <v>4</v>
      </c>
      <c r="F117" s="5">
        <v>4</v>
      </c>
      <c r="G117" s="5">
        <v>4</v>
      </c>
      <c r="H117" s="5">
        <v>4</v>
      </c>
      <c r="I117" s="5">
        <v>1</v>
      </c>
      <c r="J117" s="4" t="s">
        <v>130</v>
      </c>
    </row>
    <row r="118" spans="1:10" x14ac:dyDescent="0.25">
      <c r="A118" s="5">
        <v>71234567</v>
      </c>
      <c r="B118" s="5">
        <f>SUM(C118:I118)</f>
        <v>28</v>
      </c>
      <c r="C118" s="5">
        <v>4</v>
      </c>
      <c r="D118" s="5">
        <v>4</v>
      </c>
      <c r="E118" s="5">
        <v>4</v>
      </c>
      <c r="F118" s="5">
        <v>4</v>
      </c>
      <c r="G118" s="5">
        <v>4</v>
      </c>
      <c r="H118" s="5">
        <v>4</v>
      </c>
      <c r="I118" s="5">
        <v>4</v>
      </c>
      <c r="J118" s="4" t="s">
        <v>124</v>
      </c>
    </row>
  </sheetData>
  <autoFilter ref="A8:J118" xr:uid="{00000000-0009-0000-0000-000007000000}"/>
  <mergeCells count="1">
    <mergeCell ref="A2:J2"/>
  </mergeCells>
  <phoneticPr fontId="1" type="noConversion"/>
  <pageMargins left="0.75" right="0.75" top="1" bottom="1" header="0.5" footer="0.5"/>
  <pageSetup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Results</vt:lpstr>
      <vt:lpstr>Best 8</vt:lpstr>
      <vt:lpstr>Score Data Entry</vt:lpstr>
      <vt:lpstr>Games Played-DO NOT USE</vt:lpstr>
      <vt:lpstr>Games</vt:lpstr>
      <vt:lpstr>Points</vt:lpstr>
      <vt:lpstr>games</vt:lpstr>
      <vt:lpstr>played</vt:lpstr>
      <vt:lpstr>player</vt:lpstr>
      <vt:lpstr>players</vt:lpstr>
      <vt:lpstr>points</vt:lpstr>
      <vt:lpstr>Results!Print_Area</vt:lpstr>
      <vt:lpstr>Tournament_Points</vt:lpstr>
      <vt:lpstr>tpoints</vt:lpstr>
      <vt:lpstr>WildcardPlayer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Bynaker</dc:creator>
  <cp:lastModifiedBy>Marcy Morelli</cp:lastModifiedBy>
  <cp:lastPrinted>2018-10-12T13:49:02Z</cp:lastPrinted>
  <dcterms:created xsi:type="dcterms:W3CDTF">2009-09-13T16:09:31Z</dcterms:created>
  <dcterms:modified xsi:type="dcterms:W3CDTF">2018-10-18T20:44:19Z</dcterms:modified>
</cp:coreProperties>
</file>